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6947EB8-FA97-42B9-BEE3-30DE679926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0" l="1"/>
  <c r="F12" i="20" s="1"/>
  <c r="E11" i="20"/>
  <c r="E12" i="20" s="1"/>
  <c r="D11" i="20"/>
  <c r="D12" i="20" s="1"/>
  <c r="M48" i="16" l="1"/>
  <c r="N48" i="16"/>
  <c r="L48" i="16"/>
  <c r="L55" i="16"/>
  <c r="M55" i="16"/>
  <c r="N55" i="16"/>
  <c r="L37" i="16"/>
  <c r="M37" i="16"/>
  <c r="N37" i="16"/>
  <c r="L43" i="16"/>
  <c r="M43" i="16"/>
  <c r="N43" i="16"/>
  <c r="N65" i="16"/>
  <c r="M65" i="16"/>
  <c r="L65" i="16"/>
  <c r="L62" i="16"/>
  <c r="M62" i="16"/>
  <c r="N62" i="16"/>
  <c r="L47" i="16"/>
  <c r="M47" i="16"/>
  <c r="N47" i="16"/>
  <c r="N71" i="16"/>
  <c r="M71" i="16"/>
  <c r="L71" i="16"/>
  <c r="I9" i="15"/>
  <c r="I10" i="15" s="1"/>
  <c r="H9" i="15"/>
  <c r="H10" i="15" s="1"/>
  <c r="G9" i="15"/>
  <c r="G10" i="15" s="1"/>
  <c r="L75" i="16" l="1"/>
  <c r="M75" i="16"/>
  <c r="N75" i="16"/>
  <c r="L80" i="16"/>
  <c r="M80" i="16"/>
  <c r="N80" i="16"/>
  <c r="L27" i="16" l="1"/>
  <c r="M27" i="16"/>
  <c r="N27" i="16"/>
  <c r="N58" i="16"/>
  <c r="N66" i="16" s="1"/>
  <c r="M58" i="16"/>
  <c r="M66" i="16" s="1"/>
  <c r="L58" i="16"/>
  <c r="L66" i="16" s="1"/>
  <c r="L17" i="16"/>
  <c r="M17" i="16"/>
  <c r="N17" i="16"/>
  <c r="L86" i="16"/>
  <c r="M86" i="16"/>
  <c r="N86" i="16"/>
  <c r="L20" i="16"/>
  <c r="M20" i="16"/>
  <c r="N20" i="16"/>
  <c r="L83" i="16" l="1"/>
  <c r="L87" i="16" s="1"/>
  <c r="M83" i="16"/>
  <c r="M87" i="16" s="1"/>
  <c r="N83" i="16"/>
  <c r="N87" i="16" s="1"/>
  <c r="E9" i="12" l="1"/>
  <c r="L88" i="16" l="1"/>
  <c r="N5" i="12" s="1"/>
  <c r="M88" i="16"/>
  <c r="D5" i="12" s="1"/>
  <c r="N88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<sst xmlns="http://schemas.openxmlformats.org/spreadsheetml/2006/main" count="502" uniqueCount="325">
  <si>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</si>
  <si>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</si>
  <si>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</si>
  <si>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</si>
  <si>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</si>
  <si>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</si>
  <si>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</si>
  <si>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</si>
  <si>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</si>
  <si>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</si>
  <si>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</si>
  <si>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</si>
  <si>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</si>
  <si>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</si>
  <si>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</si>
  <si>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</si>
  <si>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</si>
  <si>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</si>
  <si>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</si>
  <si>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</si>
  <si>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</si>
  <si>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</si>
  <si>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</si>
  <si>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</si>
  <si>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</si>
  <si>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</si>
  <si>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</si>
  <si>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</si>
  <si>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</si>
  <si>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</si>
  <si>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</si>
  <si>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</si>
  <si>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</si>
  <si>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</si>
  <si>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</si>
  <si>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</si>
  <si>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</si>
  <si>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</si>
  <si>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</si>
  <si>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</si>
  <si>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</si>
  <si>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</si>
  <si>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</si>
  <si>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</si>
  <si>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</si>
  <si>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</si>
  <si>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</si>
  <si>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</si>
  <si>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</si>
  <si>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</si>
  <si>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</si>
  <si>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</si>
  <si>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</si>
  <si>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</si>
  <si>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</si>
  <si>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</si>
  <si>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</si>
  <si>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</si>
  <si>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</si>
  <si>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</si>
  <si>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</si>
  <si>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</si>
  <si>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</si>
  <si>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</si>
  <si>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</si>
  <si>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</si>
  <si>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</si>
  <si>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</si>
  <si>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</si>
  <si>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</si>
  <si>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</si>
  <si>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</si>
  <si>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</si>
  <si>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</si>
  <si>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</si>
  <si>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</si>
  <si>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</si>
  <si>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</si>
  <si>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</si>
  <si>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</si>
  <si>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</si>
  <si>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</si>
  <si>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</si>
  <si>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</si>
  <si>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</si>
  <si>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</si>
  <si>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</si>
  <si>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</si>
  <si>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</si>
  <si>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</si>
  <si>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</si>
  <si>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</si>
  <si>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</si>
  <si>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</si>
  <si>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</si>
  <si>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</si>
  <si>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</si>
  <si>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</si>
  <si>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</si>
  <si>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</si>
  <si>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</si>
  <si>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</si>
  <si>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</si>
  <si>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</si>
  <si>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</si>
  <si>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</si>
  <si>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</si>
  <si>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</si>
  <si>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</si>
  <si>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</si>
  <si>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</si>
  <si>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</si>
  <si>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</si>
  <si>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</si>
  <si>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</si>
  <si>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</si>
  <si>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</si>
  <si>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</si>
  <si>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</si>
  <si>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</si>
  <si>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</si>
  <si>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</si>
  <si>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</si>
  <si>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</si>
  <si>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</si>
  <si>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</si>
  <si>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</si>
  <si>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</si>
  <si>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</si>
  <si>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</si>
  <si>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</si>
  <si>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</si>
  <si>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</si>
  <si>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</si>
  <si>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</si>
  <si>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</si>
  <si>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</si>
  <si>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</si>
  <si>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</si>
  <si>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</si>
  <si>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</si>
  <si>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</si>
  <si>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</si>
  <si>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</si>
  <si>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</si>
  <si>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</si>
  <si>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</si>
  <si>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</si>
  <si>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</si>
  <si>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</si>
  <si>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</si>
  <si>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</si>
  <si>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</si>
  <si>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</si>
  <si>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</si>
  <si>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</si>
  <si>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</si>
  <si>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</si>
  <si>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</si>
  <si>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</si>
  <si>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</si>
  <si>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</si>
  <si>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</si>
  <si>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</si>
  <si>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</si>
  <si>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</si>
  <si>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</si>
  <si>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</si>
  <si>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</si>
  <si>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</si>
  <si>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</si>
  <si>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</si>
  <si>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</si>
  <si>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</si>
  <si>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</si>
  <si>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</si>
  <si>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</si>
  <si>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</si>
  <si>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</si>
  <si>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</si>
  <si>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</si>
  <si>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</si>
  <si>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</si>
  <si>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</si>
  <si>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</si>
  <si>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</si>
  <si>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</si>
  <si>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</si>
  <si>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</si>
  <si>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</si>
  <si>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</si>
  <si>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</si>
  <si>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</si>
  <si>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</si>
  <si>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</si>
  <si>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</si>
  <si>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</si>
  <si>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</si>
  <si>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</si>
  <si>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</si>
  <si>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</si>
  <si>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</si>
  <si>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</si>
  <si>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</si>
  <si>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</si>
  <si>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</si>
  <si>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</si>
  <si>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</si>
  <si>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</si>
  <si>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</si>
  <si>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</si>
  <si>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</si>
  <si>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</si>
  <si>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</si>
  <si>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</si>
  <si>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</si>
  <si>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</si>
  <si>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</si>
  <si>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</si>
  <si>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</si>
  <si>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</si>
  <si>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</si>
  <si>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</si>
  <si>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</si>
  <si>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</si>
  <si>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</si>
  <si>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</si>
  <si>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</si>
  <si>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</si>
  <si>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</si>
  <si>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</si>
  <si>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</si>
  <si>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</si>
  <si>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</si>
  <si>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</si>
  <si>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</si>
  <si>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</si>
  <si>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</si>
  <si>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</si>
  <si>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</si>
  <si>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</si>
  <si>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</si>
  <si>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</si>
  <si>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</si>
  <si>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</si>
  <si>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</si>
  <si>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</si>
  <si>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</si>
  <si>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</si>
  <si>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</si>
  <si>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</si>
  <si>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</si>
  <si>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</si>
  <si>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</si>
  <si>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</si>
  <si>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</si>
  <si>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</si>
  <si>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</si>
  <si>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</si>
  <si>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</si>
  <si>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</si>
  <si>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</si>
  <si>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</si>
  <si>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</si>
  <si>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</si>
  <si>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</si>
  <si>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</si>
  <si>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</si>
  <si>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</si>
  <si>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</si>
  <si>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</si>
  <si>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</si>
  <si>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</si>
  <si>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</si>
  <si>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</si>
  <si>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</si>
  <si>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</si>
  <si>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</si>
  <si>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</si>
  <si>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</si>
  <si>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</si>
  <si>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</si>
  <si>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</si>
  <si>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</si>
  <si>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</si>
  <si>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</si>
  <si>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</si>
  <si>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</si>
  <si>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</si>
  <si>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</si>
  <si>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</si>
  <si>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</si>
  <si>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</si>
  <si>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</si>
  <si>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</si>
  <si>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</si>
  <si>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</si>
  <si>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</si>
  <si>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</si>
  <si>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</si>
  <si>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</si>
  <si>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</si>
  <si>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</si>
  <si>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</si>
  <si>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Total Of Money Service Sector</t>
  </si>
  <si>
    <t xml:space="preserve">Total </t>
  </si>
  <si>
    <t>special orders</t>
  </si>
  <si>
    <t>ISX Trading Indices of Thursday 21/5/2026</t>
  </si>
  <si>
    <t>Bulletin No (90)</t>
  </si>
  <si>
    <t>Thursday 21/5/2026</t>
  </si>
  <si>
    <t>Iraq Stock Exchange not trading companies of Thursday 21/5/2026</t>
  </si>
  <si>
    <t xml:space="preserve">OTC Platform Trading Bulletin No (90) </t>
  </si>
  <si>
    <t xml:space="preserve">Regular Market Bulletin No (90) </t>
  </si>
  <si>
    <t>Second Platform Market Bulletin No (90)</t>
  </si>
  <si>
    <t xml:space="preserve">Undisclosed Platform Companies Bulletin No (90) </t>
  </si>
  <si>
    <t>Elaf Brokerage Company executed a deliberate cross order on the shares of Al Qurtas Bank Company with a number of shares (24,000,000,000) shares with a value of (24,000,000,000) dinars, during the additional session time (after 1 pm) in accordance with the procedures for executing large transactions.</t>
  </si>
  <si>
    <t>Non Iraqis' Bulletin  Thursday   May  21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</si>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</sst>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164" fontId="8" fillId="3" borderId="135" xfId="0" applyNumberFormat="1" applyFont="1" applyFill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41" xfId="1" applyFont="1" applyBorder="1" applyAlignment="1">
      <alignment vertical="center"/>
    </xf>
    <xf numFmtId="0" fontId="8" fillId="0" borderId="78" xfId="0" applyFont="1" applyBorder="1" applyAlignment="1">
      <alignment horizontal="left" vertical="center"/>
    </xf>
    <xf numFmtId="0" fontId="8" fillId="0" borderId="78" xfId="0" applyFont="1" applyBorder="1" applyAlignment="1">
      <alignment horizontal="center" vertical="center"/>
    </xf>
    <xf numFmtId="165" fontId="77" fillId="0" borderId="78" xfId="0" applyNumberFormat="1" applyFont="1" applyBorder="1" applyAlignment="1">
      <alignment horizontal="center" vertical="center"/>
    </xf>
    <xf numFmtId="3" fontId="77" fillId="0" borderId="78" xfId="0" applyNumberFormat="1" applyFont="1" applyBorder="1" applyAlignment="1">
      <alignment horizontal="center" vertical="center"/>
    </xf>
    <xf numFmtId="3" fontId="8" fillId="0" borderId="78" xfId="0" applyNumberFormat="1" applyFont="1" applyBorder="1" applyAlignment="1">
      <alignment horizontal="center" vertical="center"/>
    </xf>
    <xf numFmtId="0" fontId="8" fillId="59" borderId="78" xfId="1" applyFont="1" applyFill="1" applyBorder="1" applyAlignment="1">
      <alignment vertical="center"/>
    </xf>
    <xf numFmtId="3" fontId="8" fillId="59" borderId="78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99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41" xfId="0" applyFont="1" applyFill="1" applyBorder="1" applyAlignment="1">
      <alignment vertical="center" wrapText="1"/>
    </xf>
    <xf numFmtId="0" fontId="83" fillId="60" borderId="141" xfId="0" applyFont="1" applyFill="1" applyBorder="1" applyAlignment="1">
      <alignment horizontal="center" vertical="center" wrapText="1"/>
    </xf>
    <xf numFmtId="1" fontId="85" fillId="4" borderId="141" xfId="1500" applyNumberFormat="1" applyFont="1" applyFill="1" applyBorder="1" applyAlignment="1">
      <alignment horizontal="center" vertical="center" wrapText="1"/>
    </xf>
    <xf numFmtId="167" fontId="85" fillId="60" borderId="141" xfId="1500" applyNumberFormat="1" applyFont="1" applyFill="1" applyBorder="1" applyAlignment="1">
      <alignment horizontal="center" vertical="center" wrapText="1"/>
    </xf>
    <xf numFmtId="0" fontId="83" fillId="0" borderId="133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133" xfId="0" applyFont="1" applyBorder="1" applyAlignment="1">
      <alignment vertical="center"/>
    </xf>
    <xf numFmtId="0" fontId="79" fillId="0" borderId="135" xfId="0" applyFont="1" applyBorder="1"/>
    <xf numFmtId="0" fontId="83" fillId="0" borderId="133" xfId="0" applyFont="1" applyBorder="1" applyAlignment="1">
      <alignment horizontal="left" vertical="center"/>
    </xf>
    <xf numFmtId="0" fontId="83" fillId="0" borderId="135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167" fontId="79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1247775</xdr:colOff>
      <xdr:row>20</xdr:row>
      <xdr:rowOff>594250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1C9BE4-AE3E-224C-3CB0-4417CE7C3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781550"/>
          <a:ext cx="5857875" cy="2775475"/>
        </a:xfrm>
        <a:prstGeom prst="rect">
          <a:avLst/>
        </a:prstGeom>
      </xdr:spPr>
    </xdr:pic>
    <xdr:clientData/>
  </xdr:twoCellAnchor>
  <xdr:twoCellAnchor editAs="oneCell">
    <xdr:from>
      <xdr:col>6</xdr:col>
      <xdr:colOff>1266826</xdr:colOff>
      <xdr:row>15</xdr:row>
      <xdr:rowOff>47625</xdr:rowOff>
    </xdr:from>
    <xdr:to>
      <xdr:col>13</xdr:col>
      <xdr:colOff>2466976</xdr:colOff>
      <xdr:row>20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7BB516F-388D-162B-AC4B-4CF9DCF36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00776" y="4781550"/>
          <a:ext cx="6096000" cy="2771775"/>
        </a:xfrm>
        <a:prstGeom prst="rect">
          <a:avLst/>
        </a:prstGeom>
      </xdr:spPr>
    </xdr:pic>
    <xdr:clientData/>
  </xdr:twoCellAnchor>
  <xdr:twoCellAnchor editAs="oneCell">
    <xdr:from>
      <xdr:col>10</xdr:col>
      <xdr:colOff>190500</xdr:colOff>
      <xdr:row>6</xdr:row>
      <xdr:rowOff>0</xdr:rowOff>
    </xdr:from>
    <xdr:to>
      <xdr:col>13</xdr:col>
      <xdr:colOff>2476500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72AC4EC-CFED-00EE-19CD-AA4D41F3D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82075" y="1905000"/>
          <a:ext cx="33242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16565</xdr:colOff>
      <xdr:row>29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47A91E-9B2A-2ADA-69EF-16BD0C519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70174" cy="284093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1432892</xdr:colOff>
      <xdr:row>29</xdr:row>
      <xdr:rowOff>33131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28E66E-7923-0AD5-82AC-44B61F527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888936"/>
          <a:ext cx="5010978" cy="28657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66</xdr:row>
      <xdr:rowOff>28256</xdr:rowOff>
    </xdr:from>
    <xdr:to>
      <xdr:col>13</xdr:col>
      <xdr:colOff>1522971</xdr:colOff>
      <xdr:row>66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1085850</xdr:colOff>
      <xdr:row>0</xdr:row>
      <xdr:rowOff>0</xdr:rowOff>
    </xdr:from>
    <xdr:to>
      <xdr:col>5</xdr:col>
      <xdr:colOff>1133474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9BF0B53-BF0B-43B8-9341-105C6FAF2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0"/>
          <a:ext cx="1333499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114631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topLeftCell="A3" zoomScale="115" zoomScaleNormal="115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50" t="s">
        <v>0</v>
      </c>
      <c r="C1" s="151"/>
      <c r="D1" s="152"/>
      <c r="E1" s="153"/>
      <c r="F1" s="154"/>
      <c r="G1" s="154"/>
      <c r="H1" s="154"/>
      <c r="I1" s="154"/>
      <c r="J1" s="154"/>
      <c r="K1" s="155"/>
      <c r="L1" s="19"/>
      <c r="M1" s="19"/>
      <c r="N1" s="19"/>
    </row>
    <row r="2" spans="2:15" ht="26.25" customHeight="1">
      <c r="B2" s="163" t="s">
        <v>308</v>
      </c>
      <c r="C2" s="164"/>
      <c r="D2" s="16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56" t="s">
        <v>307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8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59" t="s">
        <v>63</v>
      </c>
      <c r="C5" s="160"/>
      <c r="D5" s="161">
        <f>'Bullient '!M88+OTC!H10</f>
        <v>24723303157</v>
      </c>
      <c r="E5" s="162"/>
      <c r="F5" s="23"/>
      <c r="G5" s="159" t="s">
        <v>64</v>
      </c>
      <c r="H5" s="160"/>
      <c r="I5" s="161">
        <f>'Bullient '!N88+OTC!I10</f>
        <v>25306662175.309998</v>
      </c>
      <c r="J5" s="162"/>
      <c r="K5" s="24"/>
      <c r="L5" s="159" t="s">
        <v>8</v>
      </c>
      <c r="M5" s="160"/>
      <c r="N5" s="25">
        <f>'Bullient '!L88+OTC!G10</f>
        <v>762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66"/>
      <c r="L6" s="167"/>
      <c r="M6" s="168"/>
      <c r="N6" s="28"/>
    </row>
    <row r="7" spans="2:15" ht="24.95" customHeight="1">
      <c r="B7" s="169" t="s">
        <v>1</v>
      </c>
      <c r="C7" s="170"/>
      <c r="D7" s="171"/>
      <c r="E7" s="29">
        <v>944.57</v>
      </c>
      <c r="F7" s="30"/>
      <c r="G7" s="169" t="s">
        <v>5</v>
      </c>
      <c r="H7" s="170"/>
      <c r="I7" s="171"/>
      <c r="J7" s="29">
        <v>1239.81</v>
      </c>
      <c r="K7" s="135"/>
      <c r="L7" s="136"/>
      <c r="M7" s="137"/>
      <c r="N7" s="18"/>
    </row>
    <row r="8" spans="2:15" ht="24.95" customHeight="1">
      <c r="B8" s="169" t="s">
        <v>2</v>
      </c>
      <c r="C8" s="170"/>
      <c r="D8" s="171"/>
      <c r="E8" s="29">
        <v>946.25</v>
      </c>
      <c r="F8" s="31"/>
      <c r="G8" s="169" t="s">
        <v>6</v>
      </c>
      <c r="H8" s="170"/>
      <c r="I8" s="171"/>
      <c r="J8" s="29">
        <v>1240.76</v>
      </c>
      <c r="K8" s="135"/>
      <c r="L8" s="136"/>
      <c r="M8" s="137"/>
      <c r="N8" s="18"/>
    </row>
    <row r="9" spans="2:15" ht="24.95" customHeight="1">
      <c r="B9" s="141" t="s">
        <v>3</v>
      </c>
      <c r="C9" s="142"/>
      <c r="D9" s="143"/>
      <c r="E9" s="130">
        <f>((E7/E8)-1)*100</f>
        <v>-0.17754293262879361</v>
      </c>
      <c r="F9" s="31"/>
      <c r="G9" s="141" t="s">
        <v>3</v>
      </c>
      <c r="H9" s="142"/>
      <c r="I9" s="143"/>
      <c r="J9" s="130">
        <f>((J7/J8)-1)*100</f>
        <v>-7.6565975692322041E-2</v>
      </c>
      <c r="K9" s="135"/>
      <c r="L9" s="136"/>
      <c r="M9" s="137"/>
      <c r="N9" s="18"/>
    </row>
    <row r="10" spans="2:15" ht="24.95" customHeight="1">
      <c r="B10" s="141" t="s">
        <v>4</v>
      </c>
      <c r="C10" s="142"/>
      <c r="D10" s="143"/>
      <c r="E10" s="130">
        <f>E7-E8</f>
        <v>-1.67999999999995</v>
      </c>
      <c r="F10" s="21"/>
      <c r="G10" s="141" t="s">
        <v>4</v>
      </c>
      <c r="H10" s="142"/>
      <c r="I10" s="143"/>
      <c r="J10" s="130">
        <f>J7-J8</f>
        <v>-0.95000000000004547</v>
      </c>
      <c r="K10" s="135"/>
      <c r="L10" s="136"/>
      <c r="M10" s="137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2"/>
      <c r="L11" s="136"/>
      <c r="M11" s="137"/>
      <c r="N11" s="18"/>
    </row>
    <row r="12" spans="2:15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13</v>
      </c>
      <c r="K12" s="135"/>
      <c r="L12" s="136"/>
      <c r="M12" s="137"/>
      <c r="N12" s="18"/>
      <c r="O12" s="32"/>
    </row>
    <row r="13" spans="2:15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38" t="s">
        <v>67</v>
      </c>
      <c r="H13" s="139"/>
      <c r="I13" s="140"/>
      <c r="J13" s="38">
        <v>9</v>
      </c>
      <c r="K13" s="135"/>
      <c r="L13" s="136"/>
      <c r="M13" s="137"/>
      <c r="N13" s="18"/>
      <c r="O13" s="32"/>
    </row>
    <row r="14" spans="2:15" ht="24.95" customHeight="1">
      <c r="B14" s="141" t="s">
        <v>82</v>
      </c>
      <c r="C14" s="142" t="s">
        <v>10</v>
      </c>
      <c r="D14" s="143" t="s">
        <v>10</v>
      </c>
      <c r="E14" s="38">
        <v>6</v>
      </c>
      <c r="F14" s="21"/>
      <c r="G14" s="144" t="s">
        <v>68</v>
      </c>
      <c r="H14" s="145"/>
      <c r="I14" s="146"/>
      <c r="J14" s="38">
        <v>14</v>
      </c>
      <c r="K14" s="135"/>
      <c r="L14" s="136"/>
      <c r="M14" s="137"/>
      <c r="N14" s="26"/>
      <c r="O14" s="32"/>
    </row>
    <row r="15" spans="2:15" ht="24.95" customHeight="1">
      <c r="B15" s="141" t="s">
        <v>66</v>
      </c>
      <c r="C15" s="142" t="s">
        <v>11</v>
      </c>
      <c r="D15" s="143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31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31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32" t="s">
        <v>306</v>
      </c>
      <c r="C22" s="147" t="s">
        <v>315</v>
      </c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9"/>
      <c r="O22" s="1"/>
      <c r="P22" s="1"/>
      <c r="Q22" s="1"/>
      <c r="R22" s="1"/>
      <c r="S22" s="1"/>
      <c r="T22" s="1"/>
      <c r="U22" s="1"/>
    </row>
    <row r="23" spans="1:21" ht="31.5" customHeight="1">
      <c r="A23" s="133" t="s">
        <v>12</v>
      </c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4" t="s">
        <v>61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</row>
    <row r="3" spans="1:14" ht="36.75" customHeight="1">
      <c r="A3" s="175" t="s">
        <v>309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</row>
    <row r="4" spans="1:14" ht="21">
      <c r="A4" s="42"/>
      <c r="B4" s="42"/>
      <c r="C4" s="173" t="s">
        <v>13</v>
      </c>
      <c r="D4" s="173"/>
      <c r="E4" s="173"/>
      <c r="F4" s="173"/>
      <c r="G4" s="42"/>
      <c r="H4" s="173" t="s">
        <v>14</v>
      </c>
      <c r="I4" s="173"/>
      <c r="J4" s="173"/>
      <c r="K4" s="17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208</v>
      </c>
      <c r="D6" s="81">
        <v>0.06</v>
      </c>
      <c r="E6" s="95">
        <v>20</v>
      </c>
      <c r="F6" s="84">
        <v>593167</v>
      </c>
      <c r="G6" s="42"/>
      <c r="H6" s="46" t="s">
        <v>156</v>
      </c>
      <c r="I6" s="81">
        <v>0.19</v>
      </c>
      <c r="J6" s="96">
        <v>-5</v>
      </c>
      <c r="K6" s="84">
        <v>11044731</v>
      </c>
      <c r="L6" s="1"/>
      <c r="M6" s="1"/>
    </row>
    <row r="7" spans="1:14" s="49" customFormat="1" ht="17.100000000000001" customHeight="1">
      <c r="A7" s="42"/>
      <c r="B7" s="42"/>
      <c r="C7" s="46" t="s">
        <v>228</v>
      </c>
      <c r="D7" s="81">
        <v>14.05</v>
      </c>
      <c r="E7" s="95">
        <v>4.07</v>
      </c>
      <c r="F7" s="84">
        <v>25910</v>
      </c>
      <c r="G7" s="42"/>
      <c r="H7" s="46" t="s">
        <v>216</v>
      </c>
      <c r="I7" s="81">
        <v>1.33</v>
      </c>
      <c r="J7" s="96">
        <v>-5</v>
      </c>
      <c r="K7" s="84">
        <v>382466</v>
      </c>
      <c r="L7" s="1"/>
    </row>
    <row r="8" spans="1:14" s="49" customFormat="1" ht="17.100000000000001" customHeight="1">
      <c r="A8" s="42"/>
      <c r="B8" s="42"/>
      <c r="C8" s="46" t="s">
        <v>87</v>
      </c>
      <c r="D8" s="81">
        <v>0.38</v>
      </c>
      <c r="E8" s="95">
        <v>2.7</v>
      </c>
      <c r="F8" s="84">
        <v>1000</v>
      </c>
      <c r="G8" s="42"/>
      <c r="H8" s="46" t="s">
        <v>86</v>
      </c>
      <c r="I8" s="81">
        <v>1.5</v>
      </c>
      <c r="J8" s="96">
        <v>-3.85</v>
      </c>
      <c r="K8" s="84">
        <v>2000</v>
      </c>
    </row>
    <row r="9" spans="1:14" s="49" customFormat="1" ht="17.100000000000001" customHeight="1">
      <c r="A9" s="42"/>
      <c r="B9" s="42"/>
      <c r="C9" s="46" t="s">
        <v>33</v>
      </c>
      <c r="D9" s="81">
        <v>1.7</v>
      </c>
      <c r="E9" s="95">
        <v>1.8</v>
      </c>
      <c r="F9" s="84">
        <v>64711</v>
      </c>
      <c r="G9" s="42"/>
      <c r="H9" s="46" t="s">
        <v>88</v>
      </c>
      <c r="I9" s="81">
        <v>0.87</v>
      </c>
      <c r="J9" s="96">
        <v>-3.33</v>
      </c>
      <c r="K9" s="84">
        <v>306626</v>
      </c>
    </row>
    <row r="10" spans="1:14" s="49" customFormat="1" ht="17.100000000000001" customHeight="1">
      <c r="A10" s="42"/>
      <c r="B10" s="42"/>
      <c r="C10" s="46" t="s">
        <v>120</v>
      </c>
      <c r="D10" s="81">
        <v>0.67</v>
      </c>
      <c r="E10" s="95">
        <v>1.52</v>
      </c>
      <c r="F10" s="84">
        <v>1982676</v>
      </c>
      <c r="G10" s="42"/>
      <c r="H10" s="46" t="s">
        <v>222</v>
      </c>
      <c r="I10" s="81">
        <v>9</v>
      </c>
      <c r="J10" s="96">
        <v>-2.17</v>
      </c>
      <c r="K10" s="84">
        <v>124450</v>
      </c>
    </row>
    <row r="11" spans="1:14" s="49" customFormat="1" ht="33" customHeight="1">
      <c r="A11" s="42"/>
      <c r="B11" s="42"/>
      <c r="C11" s="174" t="s">
        <v>62</v>
      </c>
      <c r="D11" s="174"/>
      <c r="E11" s="174"/>
      <c r="F11" s="174"/>
      <c r="G11" s="174"/>
      <c r="H11" s="174"/>
      <c r="I11" s="174"/>
      <c r="J11" s="174"/>
      <c r="K11" s="174"/>
    </row>
    <row r="12" spans="1:14" s="49" customFormat="1" ht="33" customHeight="1">
      <c r="A12" s="42"/>
      <c r="B12" s="42"/>
      <c r="C12" s="174"/>
      <c r="D12" s="174"/>
      <c r="E12" s="174"/>
      <c r="F12" s="174"/>
      <c r="G12" s="174"/>
      <c r="H12" s="174"/>
      <c r="I12" s="174"/>
      <c r="J12" s="174"/>
      <c r="K12" s="174"/>
    </row>
    <row r="13" spans="1:14" ht="29.25" customHeight="1">
      <c r="A13" s="42"/>
      <c r="B13" s="42"/>
      <c r="C13" s="173" t="s">
        <v>18</v>
      </c>
      <c r="D13" s="173"/>
      <c r="E13" s="173"/>
      <c r="F13" s="173"/>
      <c r="G13" s="100"/>
      <c r="H13" s="173" t="s">
        <v>7</v>
      </c>
      <c r="I13" s="173"/>
      <c r="J13" s="173"/>
      <c r="K13" s="17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292</v>
      </c>
      <c r="D15" s="81">
        <v>1</v>
      </c>
      <c r="E15" s="82">
        <v>0</v>
      </c>
      <c r="F15" s="84">
        <v>24000000000</v>
      </c>
      <c r="G15" s="1"/>
      <c r="H15" s="46" t="s">
        <v>292</v>
      </c>
      <c r="I15" s="81">
        <v>1</v>
      </c>
      <c r="J15" s="82">
        <v>0</v>
      </c>
      <c r="K15" s="84">
        <v>24000000000</v>
      </c>
    </row>
    <row r="16" spans="1:14" ht="17.100000000000001" customHeight="1">
      <c r="A16" s="42"/>
      <c r="B16" s="42"/>
      <c r="C16" s="46" t="s">
        <v>276</v>
      </c>
      <c r="D16" s="81">
        <v>1.7</v>
      </c>
      <c r="E16" s="82">
        <v>-0.57999999999999996</v>
      </c>
      <c r="F16" s="84">
        <v>353075873</v>
      </c>
      <c r="G16" s="1"/>
      <c r="H16" s="46" t="s">
        <v>276</v>
      </c>
      <c r="I16" s="81">
        <v>1.7</v>
      </c>
      <c r="J16" s="82">
        <v>-0.57999999999999996</v>
      </c>
      <c r="K16" s="84">
        <v>600409282.95000005</v>
      </c>
    </row>
    <row r="17" spans="1:11" ht="17.100000000000001" customHeight="1">
      <c r="A17" s="42"/>
      <c r="B17" s="42"/>
      <c r="C17" s="46" t="s">
        <v>152</v>
      </c>
      <c r="D17" s="81">
        <v>0.09</v>
      </c>
      <c r="E17" s="82">
        <v>0</v>
      </c>
      <c r="F17" s="84">
        <v>110026000</v>
      </c>
      <c r="G17" s="1"/>
      <c r="H17" s="46" t="s">
        <v>280</v>
      </c>
      <c r="I17" s="81">
        <v>53.99</v>
      </c>
      <c r="J17" s="82">
        <v>0</v>
      </c>
      <c r="K17" s="84">
        <v>275378370.56</v>
      </c>
    </row>
    <row r="18" spans="1:11" ht="17.100000000000001" customHeight="1">
      <c r="A18" s="42"/>
      <c r="B18" s="42"/>
      <c r="C18" s="46" t="s">
        <v>173</v>
      </c>
      <c r="D18" s="81">
        <v>0.37</v>
      </c>
      <c r="E18" s="82">
        <v>0</v>
      </c>
      <c r="F18" s="84">
        <v>50010746</v>
      </c>
      <c r="G18" s="1"/>
      <c r="H18" s="46" t="s">
        <v>296</v>
      </c>
      <c r="I18" s="81">
        <v>3.98</v>
      </c>
      <c r="J18" s="82">
        <v>0.51</v>
      </c>
      <c r="K18" s="84">
        <v>95732867.200000003</v>
      </c>
    </row>
    <row r="19" spans="1:11" ht="16.5" customHeight="1">
      <c r="A19" s="42"/>
      <c r="B19" s="42"/>
      <c r="C19" s="46" t="s">
        <v>189</v>
      </c>
      <c r="D19" s="81">
        <v>1.01</v>
      </c>
      <c r="E19" s="82">
        <v>0</v>
      </c>
      <c r="F19" s="84">
        <v>40000000</v>
      </c>
      <c r="G19" s="1"/>
      <c r="H19" s="46" t="s">
        <v>210</v>
      </c>
      <c r="I19" s="81">
        <v>5</v>
      </c>
      <c r="J19" s="82">
        <v>-0.79</v>
      </c>
      <c r="K19" s="84">
        <v>80562871.859999999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2"/>
  <sheetViews>
    <sheetView topLeftCell="A16" zoomScale="130" zoomScaleNormal="130" workbookViewId="0">
      <selection activeCell="L47" sqref="L4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7" t="s">
        <v>312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81" t="s">
        <v>29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1:14" ht="14.1" customHeight="1">
      <c r="A4" s="58"/>
      <c r="B4" s="46" t="s">
        <v>258</v>
      </c>
      <c r="C4" s="59" t="s">
        <v>257</v>
      </c>
      <c r="D4" s="104">
        <v>0.26</v>
      </c>
      <c r="E4" s="104">
        <v>0.26</v>
      </c>
      <c r="F4" s="104">
        <v>0.26</v>
      </c>
      <c r="G4" s="104">
        <v>0.26</v>
      </c>
      <c r="H4" s="104">
        <v>0.26</v>
      </c>
      <c r="I4" s="81">
        <v>0.26</v>
      </c>
      <c r="J4" s="81">
        <v>0.26</v>
      </c>
      <c r="K4" s="99">
        <v>0</v>
      </c>
      <c r="L4" s="83">
        <v>17</v>
      </c>
      <c r="M4" s="84">
        <v>21944355</v>
      </c>
      <c r="N4" s="84">
        <v>5705532.2999999998</v>
      </c>
    </row>
    <row r="5" spans="1:14" ht="14.1" customHeight="1">
      <c r="A5" s="58"/>
      <c r="B5" s="46" t="s">
        <v>300</v>
      </c>
      <c r="C5" s="59" t="s">
        <v>301</v>
      </c>
      <c r="D5" s="104">
        <v>2.72</v>
      </c>
      <c r="E5" s="104">
        <v>2.72</v>
      </c>
      <c r="F5" s="104">
        <v>2.71</v>
      </c>
      <c r="G5" s="104">
        <v>2.71</v>
      </c>
      <c r="H5" s="104">
        <v>2.73</v>
      </c>
      <c r="I5" s="81">
        <v>2.71</v>
      </c>
      <c r="J5" s="81">
        <v>2.72</v>
      </c>
      <c r="K5" s="99">
        <v>-0.37</v>
      </c>
      <c r="L5" s="83">
        <v>90</v>
      </c>
      <c r="M5" s="84">
        <v>14555171</v>
      </c>
      <c r="N5" s="84">
        <v>39503926.369999997</v>
      </c>
    </row>
    <row r="6" spans="1:14" ht="14.1" customHeight="1">
      <c r="A6" s="58"/>
      <c r="B6" s="46" t="s">
        <v>120</v>
      </c>
      <c r="C6" s="59" t="s">
        <v>121</v>
      </c>
      <c r="D6" s="104">
        <v>0.66</v>
      </c>
      <c r="E6" s="104">
        <v>0.67</v>
      </c>
      <c r="F6" s="104">
        <v>0.66</v>
      </c>
      <c r="G6" s="104">
        <v>0.67</v>
      </c>
      <c r="H6" s="104">
        <v>0.67</v>
      </c>
      <c r="I6" s="81">
        <v>0.67</v>
      </c>
      <c r="J6" s="81">
        <v>0.66</v>
      </c>
      <c r="K6" s="99">
        <v>1.52</v>
      </c>
      <c r="L6" s="83">
        <v>10</v>
      </c>
      <c r="M6" s="84">
        <v>1982676</v>
      </c>
      <c r="N6" s="84">
        <v>1327795.46</v>
      </c>
    </row>
    <row r="7" spans="1:14" ht="14.1" customHeight="1">
      <c r="A7" s="58"/>
      <c r="B7" s="46" t="s">
        <v>215</v>
      </c>
      <c r="C7" s="59" t="s">
        <v>214</v>
      </c>
      <c r="D7" s="104">
        <v>0.23</v>
      </c>
      <c r="E7" s="104">
        <v>0.23</v>
      </c>
      <c r="F7" s="104">
        <v>0.23</v>
      </c>
      <c r="G7" s="104">
        <v>0.23</v>
      </c>
      <c r="H7" s="104">
        <v>0.22</v>
      </c>
      <c r="I7" s="81">
        <v>0.23</v>
      </c>
      <c r="J7" s="81">
        <v>0.23</v>
      </c>
      <c r="K7" s="99">
        <v>0</v>
      </c>
      <c r="L7" s="83">
        <v>1</v>
      </c>
      <c r="M7" s="84">
        <v>1000000</v>
      </c>
      <c r="N7" s="84">
        <v>230000</v>
      </c>
    </row>
    <row r="8" spans="1:14" ht="14.1" customHeight="1">
      <c r="A8" s="58"/>
      <c r="B8" s="46" t="s">
        <v>173</v>
      </c>
      <c r="C8" s="59" t="s">
        <v>174</v>
      </c>
      <c r="D8" s="104">
        <v>0.37</v>
      </c>
      <c r="E8" s="104">
        <v>0.37</v>
      </c>
      <c r="F8" s="104">
        <v>0.37</v>
      </c>
      <c r="G8" s="104">
        <v>0.37</v>
      </c>
      <c r="H8" s="104">
        <v>0.36</v>
      </c>
      <c r="I8" s="81">
        <v>0.37</v>
      </c>
      <c r="J8" s="81">
        <v>0.37</v>
      </c>
      <c r="K8" s="99">
        <v>0</v>
      </c>
      <c r="L8" s="83">
        <v>17</v>
      </c>
      <c r="M8" s="84">
        <v>50010746</v>
      </c>
      <c r="N8" s="84">
        <v>18503976.02</v>
      </c>
    </row>
    <row r="9" spans="1:14" ht="14.1" customHeight="1">
      <c r="A9" s="58"/>
      <c r="B9" s="46" t="s">
        <v>237</v>
      </c>
      <c r="C9" s="59" t="s">
        <v>236</v>
      </c>
      <c r="D9" s="104">
        <v>0.25</v>
      </c>
      <c r="E9" s="104">
        <v>0.25</v>
      </c>
      <c r="F9" s="104">
        <v>0.25</v>
      </c>
      <c r="G9" s="104">
        <v>0.25</v>
      </c>
      <c r="H9" s="104">
        <v>0.25</v>
      </c>
      <c r="I9" s="81">
        <v>0.25</v>
      </c>
      <c r="J9" s="81">
        <v>0.25</v>
      </c>
      <c r="K9" s="99">
        <v>0</v>
      </c>
      <c r="L9" s="83">
        <v>7</v>
      </c>
      <c r="M9" s="84">
        <v>12669249</v>
      </c>
      <c r="N9" s="84">
        <v>3167312.25</v>
      </c>
    </row>
    <row r="10" spans="1:14" ht="14.1" customHeight="1">
      <c r="A10" s="58"/>
      <c r="B10" s="46" t="s">
        <v>220</v>
      </c>
      <c r="C10" s="59" t="s">
        <v>221</v>
      </c>
      <c r="D10" s="104">
        <v>1.07</v>
      </c>
      <c r="E10" s="104">
        <v>1.07</v>
      </c>
      <c r="F10" s="104">
        <v>1.06</v>
      </c>
      <c r="G10" s="104">
        <v>1.06</v>
      </c>
      <c r="H10" s="104">
        <v>1.05</v>
      </c>
      <c r="I10" s="81">
        <v>1.07</v>
      </c>
      <c r="J10" s="81">
        <v>1.07</v>
      </c>
      <c r="K10" s="99">
        <v>0</v>
      </c>
      <c r="L10" s="83">
        <v>21</v>
      </c>
      <c r="M10" s="84">
        <v>11114667</v>
      </c>
      <c r="N10" s="84">
        <v>11812693.689999999</v>
      </c>
    </row>
    <row r="11" spans="1:14" ht="14.1" customHeight="1">
      <c r="A11" s="58"/>
      <c r="B11" s="46" t="s">
        <v>152</v>
      </c>
      <c r="C11" s="59" t="s">
        <v>153</v>
      </c>
      <c r="D11" s="104">
        <v>0.09</v>
      </c>
      <c r="E11" s="104">
        <v>0.09</v>
      </c>
      <c r="F11" s="104">
        <v>0.09</v>
      </c>
      <c r="G11" s="104">
        <v>0.09</v>
      </c>
      <c r="H11" s="104">
        <v>0.09</v>
      </c>
      <c r="I11" s="81">
        <v>0.09</v>
      </c>
      <c r="J11" s="81">
        <v>0.09</v>
      </c>
      <c r="K11" s="99">
        <v>0</v>
      </c>
      <c r="L11" s="83">
        <v>6</v>
      </c>
      <c r="M11" s="84">
        <v>110026000</v>
      </c>
      <c r="N11" s="84">
        <v>9902340</v>
      </c>
    </row>
    <row r="12" spans="1:14" ht="14.1" customHeight="1">
      <c r="A12" s="58"/>
      <c r="B12" s="46" t="s">
        <v>260</v>
      </c>
      <c r="C12" s="59" t="s">
        <v>259</v>
      </c>
      <c r="D12" s="104">
        <v>0.14000000000000001</v>
      </c>
      <c r="E12" s="104">
        <v>0.14000000000000001</v>
      </c>
      <c r="F12" s="104">
        <v>0.14000000000000001</v>
      </c>
      <c r="G12" s="104">
        <v>0.14000000000000001</v>
      </c>
      <c r="H12" s="104">
        <v>0.14000000000000001</v>
      </c>
      <c r="I12" s="81">
        <v>0.14000000000000001</v>
      </c>
      <c r="J12" s="81">
        <v>0.14000000000000001</v>
      </c>
      <c r="K12" s="99">
        <v>0</v>
      </c>
      <c r="L12" s="83">
        <v>1</v>
      </c>
      <c r="M12" s="84">
        <v>100</v>
      </c>
      <c r="N12" s="84">
        <v>14</v>
      </c>
    </row>
    <row r="13" spans="1:14" ht="14.1" customHeight="1">
      <c r="A13" s="58"/>
      <c r="B13" s="46" t="s">
        <v>276</v>
      </c>
      <c r="C13" s="59" t="s">
        <v>277</v>
      </c>
      <c r="D13" s="104">
        <v>1.71</v>
      </c>
      <c r="E13" s="104">
        <v>1.71</v>
      </c>
      <c r="F13" s="104">
        <v>1.69</v>
      </c>
      <c r="G13" s="104">
        <v>1.7</v>
      </c>
      <c r="H13" s="104">
        <v>1.7</v>
      </c>
      <c r="I13" s="81">
        <v>1.7</v>
      </c>
      <c r="J13" s="81">
        <v>1.71</v>
      </c>
      <c r="K13" s="99">
        <v>-0.57999999999999996</v>
      </c>
      <c r="L13" s="83">
        <v>136</v>
      </c>
      <c r="M13" s="84">
        <v>353075873</v>
      </c>
      <c r="N13" s="84">
        <v>600409282.95000005</v>
      </c>
    </row>
    <row r="14" spans="1:14" ht="14.1" customHeight="1">
      <c r="A14" s="58"/>
      <c r="B14" s="46" t="s">
        <v>296</v>
      </c>
      <c r="C14" s="59" t="s">
        <v>297</v>
      </c>
      <c r="D14" s="104">
        <v>3.96</v>
      </c>
      <c r="E14" s="104">
        <v>3.99</v>
      </c>
      <c r="F14" s="104">
        <v>3.95</v>
      </c>
      <c r="G14" s="104">
        <v>3.98</v>
      </c>
      <c r="H14" s="104">
        <v>3.98</v>
      </c>
      <c r="I14" s="81">
        <v>3.98</v>
      </c>
      <c r="J14" s="81">
        <v>3.96</v>
      </c>
      <c r="K14" s="99">
        <v>0.51</v>
      </c>
      <c r="L14" s="83">
        <v>67</v>
      </c>
      <c r="M14" s="84">
        <v>24063663</v>
      </c>
      <c r="N14" s="84">
        <v>95732867.200000003</v>
      </c>
    </row>
    <row r="15" spans="1:14" ht="14.1" customHeight="1">
      <c r="A15" s="58"/>
      <c r="B15" s="46" t="s">
        <v>156</v>
      </c>
      <c r="C15" s="59" t="s">
        <v>157</v>
      </c>
      <c r="D15" s="104">
        <v>0.2</v>
      </c>
      <c r="E15" s="104">
        <v>0.2</v>
      </c>
      <c r="F15" s="104">
        <v>0.19</v>
      </c>
      <c r="G15" s="104">
        <v>0.19</v>
      </c>
      <c r="H15" s="104">
        <v>0.19</v>
      </c>
      <c r="I15" s="81">
        <v>0.19</v>
      </c>
      <c r="J15" s="81">
        <v>0.2</v>
      </c>
      <c r="K15" s="99">
        <v>-5</v>
      </c>
      <c r="L15" s="83">
        <v>36</v>
      </c>
      <c r="M15" s="84">
        <v>11044731</v>
      </c>
      <c r="N15" s="84">
        <v>2098946.2000000002</v>
      </c>
    </row>
    <row r="16" spans="1:14" ht="14.1" customHeight="1">
      <c r="A16" s="58"/>
      <c r="B16" s="46" t="s">
        <v>208</v>
      </c>
      <c r="C16" s="59" t="s">
        <v>209</v>
      </c>
      <c r="D16" s="104">
        <v>0.05</v>
      </c>
      <c r="E16" s="104">
        <v>0.06</v>
      </c>
      <c r="F16" s="104">
        <v>0.05</v>
      </c>
      <c r="G16" s="104">
        <v>0.06</v>
      </c>
      <c r="H16" s="104">
        <v>0.05</v>
      </c>
      <c r="I16" s="81">
        <v>0.06</v>
      </c>
      <c r="J16" s="81">
        <v>0.05</v>
      </c>
      <c r="K16" s="99">
        <v>20</v>
      </c>
      <c r="L16" s="83">
        <v>12</v>
      </c>
      <c r="M16" s="84">
        <v>593167</v>
      </c>
      <c r="N16" s="84">
        <v>34090.019999999997</v>
      </c>
    </row>
    <row r="17" spans="1:14" ht="14.1" customHeight="1">
      <c r="A17" s="58"/>
      <c r="B17" s="176" t="s">
        <v>89</v>
      </c>
      <c r="C17" s="177"/>
      <c r="D17" s="178"/>
      <c r="E17" s="179"/>
      <c r="F17" s="179"/>
      <c r="G17" s="179"/>
      <c r="H17" s="179"/>
      <c r="I17" s="179"/>
      <c r="J17" s="179"/>
      <c r="K17" s="180"/>
      <c r="L17" s="60">
        <f>SUM(L4:L16)</f>
        <v>421</v>
      </c>
      <c r="M17" s="60">
        <f>SUM(M4:M16)</f>
        <v>612080398</v>
      </c>
      <c r="N17" s="61">
        <f>SUM(N4:N16)</f>
        <v>788428776.46000016</v>
      </c>
    </row>
    <row r="18" spans="1:14" ht="14.1" customHeight="1">
      <c r="A18" s="58"/>
      <c r="B18" s="181" t="s">
        <v>30</v>
      </c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3"/>
    </row>
    <row r="19" spans="1:14" ht="14.1" customHeight="1">
      <c r="A19" s="58"/>
      <c r="B19" s="46" t="s">
        <v>218</v>
      </c>
      <c r="C19" s="59" t="s">
        <v>219</v>
      </c>
      <c r="D19" s="63">
        <v>3.79</v>
      </c>
      <c r="E19" s="81">
        <v>3.8</v>
      </c>
      <c r="F19" s="81">
        <v>3.79</v>
      </c>
      <c r="G19" s="81">
        <v>3.79</v>
      </c>
      <c r="H19" s="81">
        <v>3.81</v>
      </c>
      <c r="I19" s="81">
        <v>3.79</v>
      </c>
      <c r="J19" s="81">
        <v>3.79</v>
      </c>
      <c r="K19" s="82">
        <v>0</v>
      </c>
      <c r="L19" s="83">
        <v>15</v>
      </c>
      <c r="M19" s="84">
        <v>255076</v>
      </c>
      <c r="N19" s="84">
        <v>966908.04</v>
      </c>
    </row>
    <row r="20" spans="1:14" ht="14.1" customHeight="1">
      <c r="A20" s="58"/>
      <c r="B20" s="176" t="s">
        <v>122</v>
      </c>
      <c r="C20" s="177"/>
      <c r="D20" s="178"/>
      <c r="E20" s="179"/>
      <c r="F20" s="179"/>
      <c r="G20" s="179"/>
      <c r="H20" s="179"/>
      <c r="I20" s="179"/>
      <c r="J20" s="179"/>
      <c r="K20" s="180"/>
      <c r="L20" s="62">
        <f>SUM(L19:L19)</f>
        <v>15</v>
      </c>
      <c r="M20" s="60">
        <f>SUM(M19:M19)</f>
        <v>255076</v>
      </c>
      <c r="N20" s="48">
        <f>SUM(N19:N19)</f>
        <v>966908.04</v>
      </c>
    </row>
    <row r="21" spans="1:14" ht="14.1" customHeight="1">
      <c r="A21" s="58"/>
      <c r="B21" s="181" t="s">
        <v>83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3"/>
    </row>
    <row r="22" spans="1:14" ht="14.1" customHeight="1">
      <c r="A22" s="58"/>
      <c r="B22" s="46" t="s">
        <v>212</v>
      </c>
      <c r="C22" s="59" t="s">
        <v>213</v>
      </c>
      <c r="D22" s="81">
        <v>22.4</v>
      </c>
      <c r="E22" s="81">
        <v>22.4</v>
      </c>
      <c r="F22" s="81">
        <v>22.25</v>
      </c>
      <c r="G22" s="81">
        <v>22.25</v>
      </c>
      <c r="H22" s="81">
        <v>22.4</v>
      </c>
      <c r="I22" s="81">
        <v>22.25</v>
      </c>
      <c r="J22" s="81">
        <v>22.4</v>
      </c>
      <c r="K22" s="82">
        <v>-0.67</v>
      </c>
      <c r="L22" s="83">
        <v>22</v>
      </c>
      <c r="M22" s="84">
        <v>480039</v>
      </c>
      <c r="N22" s="84">
        <v>10681673.6</v>
      </c>
    </row>
    <row r="23" spans="1:14" ht="14.1" customHeight="1">
      <c r="A23" s="58"/>
      <c r="B23" s="46" t="s">
        <v>187</v>
      </c>
      <c r="C23" s="59" t="s">
        <v>188</v>
      </c>
      <c r="D23" s="81">
        <v>4.5</v>
      </c>
      <c r="E23" s="104">
        <v>4.5</v>
      </c>
      <c r="F23" s="104">
        <v>4.5</v>
      </c>
      <c r="G23" s="104">
        <v>4.5</v>
      </c>
      <c r="H23" s="104">
        <v>4.45</v>
      </c>
      <c r="I23" s="104">
        <v>4.5</v>
      </c>
      <c r="J23" s="104">
        <v>4.5</v>
      </c>
      <c r="K23" s="105">
        <v>0</v>
      </c>
      <c r="L23" s="102">
        <v>8</v>
      </c>
      <c r="M23" s="103">
        <v>8000000</v>
      </c>
      <c r="N23" s="103">
        <v>36000000</v>
      </c>
    </row>
    <row r="24" spans="1:14" ht="14.1" customHeight="1">
      <c r="A24" s="58"/>
      <c r="B24" s="46" t="s">
        <v>146</v>
      </c>
      <c r="C24" s="59" t="s">
        <v>147</v>
      </c>
      <c r="D24" s="81">
        <v>3.2</v>
      </c>
      <c r="E24" s="81">
        <v>3.2</v>
      </c>
      <c r="F24" s="81">
        <v>3.2</v>
      </c>
      <c r="G24" s="81">
        <v>3.2</v>
      </c>
      <c r="H24" s="81">
        <v>3.22</v>
      </c>
      <c r="I24" s="81">
        <v>3.2</v>
      </c>
      <c r="J24" s="81">
        <v>3.2</v>
      </c>
      <c r="K24" s="99">
        <v>0</v>
      </c>
      <c r="L24" s="83">
        <v>5</v>
      </c>
      <c r="M24" s="84">
        <v>851061</v>
      </c>
      <c r="N24" s="84">
        <v>2723395.2</v>
      </c>
    </row>
    <row r="25" spans="1:14" ht="14.1" customHeight="1">
      <c r="A25" s="58"/>
      <c r="B25" s="46" t="s">
        <v>195</v>
      </c>
      <c r="C25" s="59" t="s">
        <v>196</v>
      </c>
      <c r="D25" s="81">
        <v>0.71</v>
      </c>
      <c r="E25" s="104">
        <v>0.71</v>
      </c>
      <c r="F25" s="104">
        <v>0.71</v>
      </c>
      <c r="G25" s="104">
        <v>0.71</v>
      </c>
      <c r="H25" s="81">
        <v>0.71</v>
      </c>
      <c r="I25" s="104">
        <v>0.71</v>
      </c>
      <c r="J25" s="104">
        <v>0.71</v>
      </c>
      <c r="K25" s="105">
        <v>0</v>
      </c>
      <c r="L25" s="102">
        <v>2</v>
      </c>
      <c r="M25" s="103">
        <v>10000</v>
      </c>
      <c r="N25" s="103">
        <v>7100</v>
      </c>
    </row>
    <row r="26" spans="1:14" ht="14.1" customHeight="1">
      <c r="A26" s="58"/>
      <c r="B26" s="46" t="s">
        <v>175</v>
      </c>
      <c r="C26" s="59" t="s">
        <v>176</v>
      </c>
      <c r="D26" s="104">
        <v>0.6</v>
      </c>
      <c r="E26" s="104">
        <v>0.6</v>
      </c>
      <c r="F26" s="104">
        <v>0.6</v>
      </c>
      <c r="G26" s="104">
        <v>0.6</v>
      </c>
      <c r="H26" s="104">
        <v>0.6</v>
      </c>
      <c r="I26" s="104">
        <v>0.6</v>
      </c>
      <c r="J26" s="104">
        <v>0.6</v>
      </c>
      <c r="K26" s="105">
        <v>0</v>
      </c>
      <c r="L26" s="102">
        <v>1</v>
      </c>
      <c r="M26" s="103">
        <v>814</v>
      </c>
      <c r="N26" s="103">
        <v>488.4</v>
      </c>
    </row>
    <row r="27" spans="1:14" ht="14.1" customHeight="1">
      <c r="A27" s="58"/>
      <c r="B27" s="176" t="s">
        <v>90</v>
      </c>
      <c r="C27" s="177"/>
      <c r="D27" s="178"/>
      <c r="E27" s="179"/>
      <c r="F27" s="179"/>
      <c r="G27" s="179"/>
      <c r="H27" s="179"/>
      <c r="I27" s="179"/>
      <c r="J27" s="179"/>
      <c r="K27" s="180"/>
      <c r="L27" s="65">
        <f>SUM(L22:L26)</f>
        <v>38</v>
      </c>
      <c r="M27" s="65">
        <f>SUM(M22:M26)</f>
        <v>9341914</v>
      </c>
      <c r="N27" s="65">
        <f>SUM(N22:N26)</f>
        <v>49412657.200000003</v>
      </c>
    </row>
    <row r="28" spans="1:14" ht="14.1" customHeight="1">
      <c r="A28" s="58"/>
      <c r="B28" s="181" t="s">
        <v>84</v>
      </c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3"/>
    </row>
    <row r="29" spans="1:14" ht="14.1" customHeight="1">
      <c r="A29" s="58"/>
      <c r="B29" s="46" t="s">
        <v>127</v>
      </c>
      <c r="C29" s="59" t="s">
        <v>128</v>
      </c>
      <c r="D29" s="104">
        <v>6.22</v>
      </c>
      <c r="E29" s="104">
        <v>6.23</v>
      </c>
      <c r="F29" s="104">
        <v>6.2</v>
      </c>
      <c r="G29" s="104">
        <v>6.21</v>
      </c>
      <c r="H29" s="104">
        <v>6.22</v>
      </c>
      <c r="I29" s="104">
        <v>6.2</v>
      </c>
      <c r="J29" s="104">
        <v>6.22</v>
      </c>
      <c r="K29" s="105">
        <v>-0.32</v>
      </c>
      <c r="L29" s="102">
        <v>57</v>
      </c>
      <c r="M29" s="103">
        <v>4408186</v>
      </c>
      <c r="N29" s="103">
        <v>27366677.91</v>
      </c>
    </row>
    <row r="30" spans="1:14" ht="14.1" customHeight="1">
      <c r="A30" s="58"/>
      <c r="B30" s="46" t="s">
        <v>265</v>
      </c>
      <c r="C30" s="59" t="s">
        <v>264</v>
      </c>
      <c r="D30" s="104">
        <v>2.4700000000000002</v>
      </c>
      <c r="E30" s="104">
        <v>2.4700000000000002</v>
      </c>
      <c r="F30" s="104">
        <v>2.4700000000000002</v>
      </c>
      <c r="G30" s="104">
        <v>2.4700000000000002</v>
      </c>
      <c r="H30" s="104">
        <v>2.48</v>
      </c>
      <c r="I30" s="104">
        <v>2.4700000000000002</v>
      </c>
      <c r="J30" s="104">
        <v>2.48</v>
      </c>
      <c r="K30" s="105">
        <v>-0.4</v>
      </c>
      <c r="L30" s="102">
        <v>3</v>
      </c>
      <c r="M30" s="103">
        <v>68000</v>
      </c>
      <c r="N30" s="103">
        <v>167960</v>
      </c>
    </row>
    <row r="31" spans="1:14" ht="14.1" customHeight="1">
      <c r="A31" s="58"/>
      <c r="B31" s="46" t="s">
        <v>179</v>
      </c>
      <c r="C31" s="59" t="s">
        <v>180</v>
      </c>
      <c r="D31" s="104">
        <v>1.23</v>
      </c>
      <c r="E31" s="104">
        <v>1.23</v>
      </c>
      <c r="F31" s="104">
        <v>1.23</v>
      </c>
      <c r="G31" s="104">
        <v>1.23</v>
      </c>
      <c r="H31" s="104">
        <v>1.23</v>
      </c>
      <c r="I31" s="104">
        <v>1.23</v>
      </c>
      <c r="J31" s="104">
        <v>1.23</v>
      </c>
      <c r="K31" s="105">
        <v>0</v>
      </c>
      <c r="L31" s="102">
        <v>1</v>
      </c>
      <c r="M31" s="103">
        <v>2020</v>
      </c>
      <c r="N31" s="103">
        <v>2484.6</v>
      </c>
    </row>
    <row r="32" spans="1:14" ht="14.1" customHeight="1">
      <c r="A32" s="58"/>
      <c r="B32" s="46" t="s">
        <v>185</v>
      </c>
      <c r="C32" s="59" t="s">
        <v>186</v>
      </c>
      <c r="D32" s="104">
        <v>2.5</v>
      </c>
      <c r="E32" s="104">
        <v>2.5499999999999998</v>
      </c>
      <c r="F32" s="104">
        <v>2.5</v>
      </c>
      <c r="G32" s="104">
        <v>2.5299999999999998</v>
      </c>
      <c r="H32" s="104">
        <v>2.5299999999999998</v>
      </c>
      <c r="I32" s="104">
        <v>2.5299999999999998</v>
      </c>
      <c r="J32" s="104">
        <v>2.5299999999999998</v>
      </c>
      <c r="K32" s="105">
        <v>0</v>
      </c>
      <c r="L32" s="102">
        <v>7</v>
      </c>
      <c r="M32" s="103">
        <v>1557129</v>
      </c>
      <c r="N32" s="103">
        <v>3938729.2</v>
      </c>
    </row>
    <row r="33" spans="1:14" ht="14.1" customHeight="1">
      <c r="A33" s="58"/>
      <c r="B33" s="46" t="s">
        <v>249</v>
      </c>
      <c r="C33" s="59" t="s">
        <v>250</v>
      </c>
      <c r="D33" s="104">
        <v>2.41</v>
      </c>
      <c r="E33" s="104">
        <v>2.41</v>
      </c>
      <c r="F33" s="104">
        <v>2.41</v>
      </c>
      <c r="G33" s="104">
        <v>2.41</v>
      </c>
      <c r="H33" s="104">
        <v>2.46</v>
      </c>
      <c r="I33" s="104">
        <v>2.41</v>
      </c>
      <c r="J33" s="104">
        <v>2.4500000000000002</v>
      </c>
      <c r="K33" s="105">
        <v>-1.63</v>
      </c>
      <c r="L33" s="102">
        <v>1</v>
      </c>
      <c r="M33" s="103">
        <v>100000</v>
      </c>
      <c r="N33" s="103">
        <v>241000</v>
      </c>
    </row>
    <row r="34" spans="1:14" ht="14.1" customHeight="1">
      <c r="A34" s="58"/>
      <c r="B34" s="46" t="s">
        <v>118</v>
      </c>
      <c r="C34" s="59" t="s">
        <v>119</v>
      </c>
      <c r="D34" s="104">
        <v>1.91</v>
      </c>
      <c r="E34" s="104">
        <v>1.91</v>
      </c>
      <c r="F34" s="104">
        <v>1.91</v>
      </c>
      <c r="G34" s="104">
        <v>1.91</v>
      </c>
      <c r="H34" s="104">
        <v>1.91</v>
      </c>
      <c r="I34" s="104">
        <v>1.91</v>
      </c>
      <c r="J34" s="104">
        <v>1.91</v>
      </c>
      <c r="K34" s="105">
        <v>0</v>
      </c>
      <c r="L34" s="102">
        <v>1</v>
      </c>
      <c r="M34" s="103">
        <v>1557</v>
      </c>
      <c r="N34" s="103">
        <v>2973.87</v>
      </c>
    </row>
    <row r="35" spans="1:14" ht="14.1" customHeight="1">
      <c r="A35" s="58"/>
      <c r="B35" s="46" t="s">
        <v>177</v>
      </c>
      <c r="C35" s="59" t="s">
        <v>178</v>
      </c>
      <c r="D35" s="104">
        <v>5.45</v>
      </c>
      <c r="E35" s="104">
        <v>5.5</v>
      </c>
      <c r="F35" s="104">
        <v>5.44</v>
      </c>
      <c r="G35" s="104">
        <v>5.48</v>
      </c>
      <c r="H35" s="104">
        <v>5.41</v>
      </c>
      <c r="I35" s="104">
        <v>5.5</v>
      </c>
      <c r="J35" s="104">
        <v>5.45</v>
      </c>
      <c r="K35" s="105">
        <v>0.92</v>
      </c>
      <c r="L35" s="102">
        <v>11</v>
      </c>
      <c r="M35" s="103">
        <v>841346</v>
      </c>
      <c r="N35" s="103">
        <v>4612282.0999999996</v>
      </c>
    </row>
    <row r="36" spans="1:14" ht="14.1" customHeight="1">
      <c r="A36" s="58"/>
      <c r="B36" s="46" t="s">
        <v>163</v>
      </c>
      <c r="C36" s="59" t="s">
        <v>132</v>
      </c>
      <c r="D36" s="104">
        <v>2.25</v>
      </c>
      <c r="E36" s="104">
        <v>2.25</v>
      </c>
      <c r="F36" s="104">
        <v>2.25</v>
      </c>
      <c r="G36" s="104">
        <v>2.25</v>
      </c>
      <c r="H36" s="104">
        <v>2.25</v>
      </c>
      <c r="I36" s="104">
        <v>2.25</v>
      </c>
      <c r="J36" s="104">
        <v>2.25</v>
      </c>
      <c r="K36" s="105">
        <v>0</v>
      </c>
      <c r="L36" s="102">
        <v>1</v>
      </c>
      <c r="M36" s="103">
        <v>6626</v>
      </c>
      <c r="N36" s="103">
        <v>14908.5</v>
      </c>
    </row>
    <row r="37" spans="1:14" ht="14.1" customHeight="1">
      <c r="A37" s="58"/>
      <c r="B37" s="176" t="s">
        <v>91</v>
      </c>
      <c r="C37" s="177"/>
      <c r="D37" s="178"/>
      <c r="E37" s="179"/>
      <c r="F37" s="179"/>
      <c r="G37" s="179"/>
      <c r="H37" s="179"/>
      <c r="I37" s="179"/>
      <c r="J37" s="179"/>
      <c r="K37" s="180"/>
      <c r="L37" s="65">
        <f>SUM(L29:L36)</f>
        <v>82</v>
      </c>
      <c r="M37" s="65">
        <f>SUM(M29:M36)</f>
        <v>6984864</v>
      </c>
      <c r="N37" s="65">
        <f>SUM(N29:N36)</f>
        <v>36347016.18</v>
      </c>
    </row>
    <row r="38" spans="1:14" ht="14.1" customHeight="1">
      <c r="A38" s="58"/>
      <c r="B38" s="181" t="s">
        <v>31</v>
      </c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3"/>
    </row>
    <row r="39" spans="1:14" ht="14.1" customHeight="1">
      <c r="A39" s="58"/>
      <c r="B39" s="46" t="s">
        <v>111</v>
      </c>
      <c r="C39" s="59" t="s">
        <v>110</v>
      </c>
      <c r="D39" s="104">
        <v>9</v>
      </c>
      <c r="E39" s="104">
        <v>9.02</v>
      </c>
      <c r="F39" s="104">
        <v>9</v>
      </c>
      <c r="G39" s="104">
        <v>9</v>
      </c>
      <c r="H39" s="104">
        <v>9</v>
      </c>
      <c r="I39" s="104">
        <v>9.02</v>
      </c>
      <c r="J39" s="104">
        <v>9</v>
      </c>
      <c r="K39" s="105">
        <v>0.22</v>
      </c>
      <c r="L39" s="102">
        <v>14</v>
      </c>
      <c r="M39" s="103">
        <v>832761</v>
      </c>
      <c r="N39" s="103">
        <v>7495049</v>
      </c>
    </row>
    <row r="40" spans="1:14" ht="14.1" customHeight="1">
      <c r="A40" s="58"/>
      <c r="B40" s="46" t="s">
        <v>280</v>
      </c>
      <c r="C40" s="59" t="s">
        <v>281</v>
      </c>
      <c r="D40" s="104">
        <v>53.99</v>
      </c>
      <c r="E40" s="104">
        <v>53.99</v>
      </c>
      <c r="F40" s="104">
        <v>53.99</v>
      </c>
      <c r="G40" s="104">
        <v>53.99</v>
      </c>
      <c r="H40" s="104">
        <v>53</v>
      </c>
      <c r="I40" s="104">
        <v>53.99</v>
      </c>
      <c r="J40" s="104">
        <v>53.99</v>
      </c>
      <c r="K40" s="105">
        <v>0</v>
      </c>
      <c r="L40" s="102">
        <v>9</v>
      </c>
      <c r="M40" s="103">
        <v>5100544</v>
      </c>
      <c r="N40" s="103">
        <v>275378370.56</v>
      </c>
    </row>
    <row r="41" spans="1:14" ht="14.1" customHeight="1">
      <c r="A41" s="58"/>
      <c r="B41" s="46" t="s">
        <v>199</v>
      </c>
      <c r="C41" s="59" t="s">
        <v>200</v>
      </c>
      <c r="D41" s="104">
        <v>9</v>
      </c>
      <c r="E41" s="104">
        <v>9</v>
      </c>
      <c r="F41" s="104">
        <v>9</v>
      </c>
      <c r="G41" s="104">
        <v>9</v>
      </c>
      <c r="H41" s="104">
        <v>9</v>
      </c>
      <c r="I41" s="104">
        <v>9</v>
      </c>
      <c r="J41" s="104">
        <v>9</v>
      </c>
      <c r="K41" s="105">
        <v>0</v>
      </c>
      <c r="L41" s="102">
        <v>1</v>
      </c>
      <c r="M41" s="103">
        <v>1889</v>
      </c>
      <c r="N41" s="103">
        <v>17001</v>
      </c>
    </row>
    <row r="42" spans="1:14" ht="14.1" customHeight="1">
      <c r="A42" s="58"/>
      <c r="B42" s="46" t="s">
        <v>228</v>
      </c>
      <c r="C42" s="59" t="s">
        <v>229</v>
      </c>
      <c r="D42" s="104">
        <v>13.5</v>
      </c>
      <c r="E42" s="104">
        <v>14.05</v>
      </c>
      <c r="F42" s="104">
        <v>13.5</v>
      </c>
      <c r="G42" s="104">
        <v>14.03</v>
      </c>
      <c r="H42" s="104">
        <v>13.5</v>
      </c>
      <c r="I42" s="104">
        <v>14.05</v>
      </c>
      <c r="J42" s="104">
        <v>13.5</v>
      </c>
      <c r="K42" s="105">
        <v>4.07</v>
      </c>
      <c r="L42" s="102">
        <v>3</v>
      </c>
      <c r="M42" s="103">
        <v>25910</v>
      </c>
      <c r="N42" s="103">
        <v>363447.4</v>
      </c>
    </row>
    <row r="43" spans="1:14" ht="14.1" customHeight="1">
      <c r="A43" s="58"/>
      <c r="B43" s="176" t="s">
        <v>92</v>
      </c>
      <c r="C43" s="177"/>
      <c r="D43" s="178"/>
      <c r="E43" s="179"/>
      <c r="F43" s="179"/>
      <c r="G43" s="179"/>
      <c r="H43" s="179"/>
      <c r="I43" s="179"/>
      <c r="J43" s="179"/>
      <c r="K43" s="180"/>
      <c r="L43" s="64">
        <f>SUM(L39:L42)</f>
        <v>27</v>
      </c>
      <c r="M43" s="61">
        <f>SUM(M39:M42)</f>
        <v>5961104</v>
      </c>
      <c r="N43" s="61">
        <f>SUM(N39:N42)</f>
        <v>283253867.95999998</v>
      </c>
    </row>
    <row r="44" spans="1:14" ht="14.1" customHeight="1">
      <c r="A44" s="58"/>
      <c r="B44" s="181" t="s">
        <v>85</v>
      </c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3"/>
    </row>
    <row r="45" spans="1:14" ht="14.1" customHeight="1">
      <c r="A45" s="58"/>
      <c r="B45" s="46" t="s">
        <v>222</v>
      </c>
      <c r="C45" s="59" t="s">
        <v>223</v>
      </c>
      <c r="D45" s="63">
        <v>9.2200000000000006</v>
      </c>
      <c r="E45" s="104">
        <v>9.2200000000000006</v>
      </c>
      <c r="F45" s="104">
        <v>9</v>
      </c>
      <c r="G45" s="104">
        <v>9.06</v>
      </c>
      <c r="H45" s="104">
        <v>9.1999999999999993</v>
      </c>
      <c r="I45" s="104">
        <v>9</v>
      </c>
      <c r="J45" s="104">
        <v>9.1999999999999993</v>
      </c>
      <c r="K45" s="105">
        <v>-2.17</v>
      </c>
      <c r="L45" s="102">
        <v>5</v>
      </c>
      <c r="M45" s="103">
        <v>124450</v>
      </c>
      <c r="N45" s="103">
        <v>1127250</v>
      </c>
    </row>
    <row r="46" spans="1:14" ht="14.1" customHeight="1">
      <c r="A46" s="58"/>
      <c r="B46" s="46" t="s">
        <v>87</v>
      </c>
      <c r="C46" s="59" t="s">
        <v>43</v>
      </c>
      <c r="D46" s="63">
        <v>0.38</v>
      </c>
      <c r="E46" s="104">
        <v>0.38</v>
      </c>
      <c r="F46" s="104">
        <v>0.38</v>
      </c>
      <c r="G46" s="104">
        <v>0.38</v>
      </c>
      <c r="H46" s="104">
        <v>0.37</v>
      </c>
      <c r="I46" s="104">
        <v>0.38</v>
      </c>
      <c r="J46" s="104">
        <v>0.37</v>
      </c>
      <c r="K46" s="105">
        <v>2.7</v>
      </c>
      <c r="L46" s="102">
        <v>1</v>
      </c>
      <c r="M46" s="103">
        <v>1000</v>
      </c>
      <c r="N46" s="103">
        <v>380</v>
      </c>
    </row>
    <row r="47" spans="1:14" ht="14.1" customHeight="1">
      <c r="A47" s="58"/>
      <c r="B47" s="176" t="s">
        <v>203</v>
      </c>
      <c r="C47" s="177"/>
      <c r="D47" s="178"/>
      <c r="E47" s="179"/>
      <c r="F47" s="179"/>
      <c r="G47" s="179"/>
      <c r="H47" s="179"/>
      <c r="I47" s="179"/>
      <c r="J47" s="179"/>
      <c r="K47" s="180"/>
      <c r="L47" s="64">
        <f>SUM(L45:L46)</f>
        <v>6</v>
      </c>
      <c r="M47" s="61">
        <f>SUM(M45:M46)</f>
        <v>125450</v>
      </c>
      <c r="N47" s="61">
        <f>SUM(N45:N46)</f>
        <v>1127630</v>
      </c>
    </row>
    <row r="48" spans="1:14" s="52" customFormat="1" ht="14.1" customHeight="1">
      <c r="B48" s="66" t="s">
        <v>32</v>
      </c>
      <c r="C48" s="184"/>
      <c r="D48" s="192"/>
      <c r="E48" s="192"/>
      <c r="F48" s="192"/>
      <c r="G48" s="192"/>
      <c r="H48" s="192"/>
      <c r="I48" s="192"/>
      <c r="J48" s="192"/>
      <c r="K48" s="186"/>
      <c r="L48" s="67">
        <f>L47+L43+L37+L27+L20+L17</f>
        <v>589</v>
      </c>
      <c r="M48" s="67">
        <f t="shared" ref="M48:N48" si="0">M47+M43+M37+M27+M20+M17</f>
        <v>634748806</v>
      </c>
      <c r="N48" s="67">
        <f t="shared" si="0"/>
        <v>1159536855.8400002</v>
      </c>
    </row>
    <row r="49" spans="1:14" s="52" customFormat="1" ht="22.5" customHeight="1">
      <c r="A49" s="51"/>
      <c r="B49" s="187" t="s">
        <v>313</v>
      </c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9"/>
    </row>
    <row r="50" spans="1:14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3.9" customHeight="1">
      <c r="B51" s="181" t="s">
        <v>29</v>
      </c>
      <c r="C51" s="182"/>
      <c r="D51" s="182"/>
      <c r="E51" s="182"/>
      <c r="F51" s="182"/>
      <c r="G51" s="182"/>
      <c r="H51" s="182"/>
      <c r="I51" s="182"/>
      <c r="J51" s="182"/>
      <c r="K51" s="182"/>
      <c r="L51" s="182"/>
      <c r="M51" s="182"/>
      <c r="N51" s="183"/>
    </row>
    <row r="52" spans="1:14" ht="13.9" customHeight="1">
      <c r="A52" s="58"/>
      <c r="B52" s="46" t="s">
        <v>169</v>
      </c>
      <c r="C52" s="59" t="s">
        <v>170</v>
      </c>
      <c r="D52" s="104">
        <v>0.23</v>
      </c>
      <c r="E52" s="104">
        <v>0.23</v>
      </c>
      <c r="F52" s="104">
        <v>0.23</v>
      </c>
      <c r="G52" s="104">
        <v>0.23</v>
      </c>
      <c r="H52" s="104">
        <v>0.23</v>
      </c>
      <c r="I52" s="104">
        <v>0.23</v>
      </c>
      <c r="J52" s="104">
        <v>0.23</v>
      </c>
      <c r="K52" s="105">
        <v>0</v>
      </c>
      <c r="L52" s="102">
        <v>1</v>
      </c>
      <c r="M52" s="103">
        <v>53375</v>
      </c>
      <c r="N52" s="103">
        <v>12276.25</v>
      </c>
    </row>
    <row r="53" spans="1:14" ht="13.9" customHeight="1">
      <c r="A53" s="58"/>
      <c r="B53" s="46" t="s">
        <v>193</v>
      </c>
      <c r="C53" s="59" t="s">
        <v>194</v>
      </c>
      <c r="D53" s="104">
        <v>0.56000000000000005</v>
      </c>
      <c r="E53" s="104">
        <v>0.56000000000000005</v>
      </c>
      <c r="F53" s="104">
        <v>0.55000000000000004</v>
      </c>
      <c r="G53" s="104">
        <v>0.56000000000000005</v>
      </c>
      <c r="H53" s="104">
        <v>0.56999999999999995</v>
      </c>
      <c r="I53" s="104">
        <v>0.56000000000000005</v>
      </c>
      <c r="J53" s="104">
        <v>0.56000000000000005</v>
      </c>
      <c r="K53" s="105">
        <v>0</v>
      </c>
      <c r="L53" s="102">
        <v>17</v>
      </c>
      <c r="M53" s="103">
        <v>19313973</v>
      </c>
      <c r="N53" s="103">
        <v>10745824.880000001</v>
      </c>
    </row>
    <row r="54" spans="1:14" ht="13.9" customHeight="1">
      <c r="A54" s="58"/>
      <c r="B54" s="46" t="s">
        <v>189</v>
      </c>
      <c r="C54" s="59" t="s">
        <v>190</v>
      </c>
      <c r="D54" s="104">
        <v>1.01</v>
      </c>
      <c r="E54" s="104">
        <v>1.01</v>
      </c>
      <c r="F54" s="104">
        <v>1.01</v>
      </c>
      <c r="G54" s="104">
        <v>1.01</v>
      </c>
      <c r="H54" s="104">
        <v>1.01</v>
      </c>
      <c r="I54" s="104">
        <v>1.01</v>
      </c>
      <c r="J54" s="104">
        <v>1.01</v>
      </c>
      <c r="K54" s="105">
        <v>0</v>
      </c>
      <c r="L54" s="102">
        <v>1</v>
      </c>
      <c r="M54" s="103">
        <v>40000000</v>
      </c>
      <c r="N54" s="103">
        <v>40400000</v>
      </c>
    </row>
    <row r="55" spans="1:14" ht="13.9" customHeight="1">
      <c r="A55" s="58"/>
      <c r="B55" s="176" t="s">
        <v>89</v>
      </c>
      <c r="C55" s="177"/>
      <c r="D55" s="178"/>
      <c r="E55" s="179"/>
      <c r="F55" s="179"/>
      <c r="G55" s="179"/>
      <c r="H55" s="179"/>
      <c r="I55" s="179"/>
      <c r="J55" s="179"/>
      <c r="K55" s="180"/>
      <c r="L55" s="65">
        <f>SUM(L52:L54)</f>
        <v>19</v>
      </c>
      <c r="M55" s="65">
        <f>SUM(M52:M54)</f>
        <v>59367348</v>
      </c>
      <c r="N55" s="65">
        <f>SUM(N52:N54)</f>
        <v>51158101.130000003</v>
      </c>
    </row>
    <row r="56" spans="1:14" ht="13.9" customHeight="1">
      <c r="A56" s="58"/>
      <c r="B56" s="181" t="s">
        <v>83</v>
      </c>
      <c r="C56" s="182"/>
      <c r="D56" s="182"/>
      <c r="E56" s="182"/>
      <c r="F56" s="182"/>
      <c r="G56" s="182"/>
      <c r="H56" s="182"/>
      <c r="I56" s="182"/>
      <c r="J56" s="182"/>
      <c r="K56" s="182"/>
      <c r="L56" s="182"/>
      <c r="M56" s="182"/>
      <c r="N56" s="183"/>
    </row>
    <row r="57" spans="1:14" ht="13.9" customHeight="1">
      <c r="A57" s="58"/>
      <c r="B57" s="46" t="s">
        <v>33</v>
      </c>
      <c r="C57" s="59" t="s">
        <v>34</v>
      </c>
      <c r="D57" s="104">
        <v>1.7</v>
      </c>
      <c r="E57" s="104">
        <v>1.7</v>
      </c>
      <c r="F57" s="104">
        <v>1.7</v>
      </c>
      <c r="G57" s="104">
        <v>1.7</v>
      </c>
      <c r="H57" s="104">
        <v>1.67</v>
      </c>
      <c r="I57" s="104">
        <v>1.7</v>
      </c>
      <c r="J57" s="104">
        <v>1.67</v>
      </c>
      <c r="K57" s="105">
        <v>1.8</v>
      </c>
      <c r="L57" s="102">
        <v>3</v>
      </c>
      <c r="M57" s="103">
        <v>64711</v>
      </c>
      <c r="N57" s="103">
        <v>110008.7</v>
      </c>
    </row>
    <row r="58" spans="1:14" ht="13.9" customHeight="1">
      <c r="A58" s="58"/>
      <c r="B58" s="176" t="s">
        <v>91</v>
      </c>
      <c r="C58" s="177"/>
      <c r="D58" s="178"/>
      <c r="E58" s="179"/>
      <c r="F58" s="179"/>
      <c r="G58" s="179"/>
      <c r="H58" s="179"/>
      <c r="I58" s="179"/>
      <c r="J58" s="179"/>
      <c r="K58" s="180"/>
      <c r="L58" s="65">
        <f>SUM(L57:L57)</f>
        <v>3</v>
      </c>
      <c r="M58" s="65">
        <f>SUM(M57:M57)</f>
        <v>64711</v>
      </c>
      <c r="N58" s="65">
        <f>SUM(N57:N57)</f>
        <v>110008.7</v>
      </c>
    </row>
    <row r="59" spans="1:14" ht="13.9" customHeight="1">
      <c r="A59" s="58"/>
      <c r="B59" s="181" t="s">
        <v>84</v>
      </c>
      <c r="C59" s="182"/>
      <c r="D59" s="182"/>
      <c r="E59" s="182"/>
      <c r="F59" s="182"/>
      <c r="G59" s="182"/>
      <c r="H59" s="182"/>
      <c r="I59" s="182"/>
      <c r="J59" s="182"/>
      <c r="K59" s="182"/>
      <c r="L59" s="182"/>
      <c r="M59" s="182"/>
      <c r="N59" s="183"/>
    </row>
    <row r="60" spans="1:14" ht="13.9" customHeight="1">
      <c r="A60" s="58"/>
      <c r="B60" s="46" t="s">
        <v>35</v>
      </c>
      <c r="C60" s="59" t="s">
        <v>36</v>
      </c>
      <c r="D60" s="86">
        <v>2.9</v>
      </c>
      <c r="E60" s="86">
        <v>2.9</v>
      </c>
      <c r="F60" s="86">
        <v>2.85</v>
      </c>
      <c r="G60" s="86">
        <v>2.86</v>
      </c>
      <c r="H60" s="86">
        <v>2.89</v>
      </c>
      <c r="I60" s="86">
        <v>2.85</v>
      </c>
      <c r="J60" s="86">
        <v>2.88</v>
      </c>
      <c r="K60" s="91">
        <v>-1.04</v>
      </c>
      <c r="L60" s="92">
        <v>3</v>
      </c>
      <c r="M60" s="93">
        <v>107662</v>
      </c>
      <c r="N60" s="93">
        <v>307607.3</v>
      </c>
    </row>
    <row r="61" spans="1:14" ht="13.9" customHeight="1">
      <c r="A61" s="58"/>
      <c r="B61" s="46" t="s">
        <v>88</v>
      </c>
      <c r="C61" s="59" t="s">
        <v>37</v>
      </c>
      <c r="D61" s="86">
        <v>0.87</v>
      </c>
      <c r="E61" s="86">
        <v>0.87</v>
      </c>
      <c r="F61" s="86">
        <v>0.87</v>
      </c>
      <c r="G61" s="86">
        <v>0.87</v>
      </c>
      <c r="H61" s="86">
        <v>0.9</v>
      </c>
      <c r="I61" s="86">
        <v>0.87</v>
      </c>
      <c r="J61" s="86">
        <v>0.9</v>
      </c>
      <c r="K61" s="91">
        <v>-3.33</v>
      </c>
      <c r="L61" s="92">
        <v>4</v>
      </c>
      <c r="M61" s="93">
        <v>306626</v>
      </c>
      <c r="N61" s="93">
        <v>266764.62</v>
      </c>
    </row>
    <row r="62" spans="1:14" ht="13.9" customHeight="1">
      <c r="A62" s="58"/>
      <c r="B62" s="176" t="s">
        <v>91</v>
      </c>
      <c r="C62" s="177"/>
      <c r="D62" s="178"/>
      <c r="E62" s="179"/>
      <c r="F62" s="179"/>
      <c r="G62" s="179"/>
      <c r="H62" s="179"/>
      <c r="I62" s="179"/>
      <c r="J62" s="179"/>
      <c r="K62" s="180"/>
      <c r="L62" s="65">
        <f>SUM(L60:L61)</f>
        <v>7</v>
      </c>
      <c r="M62" s="65">
        <f>SUM(M60:M61)</f>
        <v>414288</v>
      </c>
      <c r="N62" s="65">
        <f>SUM(N60:N61)</f>
        <v>574371.91999999993</v>
      </c>
    </row>
    <row r="63" spans="1:14" ht="13.9" customHeight="1">
      <c r="A63" s="58"/>
      <c r="B63" s="181" t="s">
        <v>31</v>
      </c>
      <c r="C63" s="190"/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83"/>
    </row>
    <row r="64" spans="1:14" ht="13.9" customHeight="1">
      <c r="A64" s="58"/>
      <c r="B64" s="46" t="s">
        <v>139</v>
      </c>
      <c r="C64" s="59" t="s">
        <v>140</v>
      </c>
      <c r="D64" s="81">
        <v>27.6</v>
      </c>
      <c r="E64" s="81">
        <v>27.6</v>
      </c>
      <c r="F64" s="81">
        <v>27.6</v>
      </c>
      <c r="G64" s="86">
        <v>27.6</v>
      </c>
      <c r="H64" s="86">
        <v>27.99</v>
      </c>
      <c r="I64" s="86">
        <v>27.6</v>
      </c>
      <c r="J64" s="81">
        <v>27.99</v>
      </c>
      <c r="K64" s="82">
        <v>-1.39</v>
      </c>
      <c r="L64" s="83">
        <v>1</v>
      </c>
      <c r="M64" s="84">
        <v>9927</v>
      </c>
      <c r="N64" s="84">
        <v>273985.2</v>
      </c>
    </row>
    <row r="65" spans="1:14" ht="13.9" customHeight="1">
      <c r="A65" s="58"/>
      <c r="B65" s="176" t="s">
        <v>92</v>
      </c>
      <c r="C65" s="177"/>
      <c r="D65" s="178"/>
      <c r="E65" s="191"/>
      <c r="F65" s="191"/>
      <c r="G65" s="191"/>
      <c r="H65" s="191"/>
      <c r="I65" s="191"/>
      <c r="J65" s="191"/>
      <c r="K65" s="180"/>
      <c r="L65" s="65">
        <f>L64</f>
        <v>1</v>
      </c>
      <c r="M65" s="65">
        <f t="shared" ref="M65:N65" si="1">M64</f>
        <v>9927</v>
      </c>
      <c r="N65" s="65">
        <f t="shared" si="1"/>
        <v>273985.2</v>
      </c>
    </row>
    <row r="66" spans="1:14" s="52" customFormat="1" ht="13.9" customHeight="1">
      <c r="B66" s="66" t="s">
        <v>129</v>
      </c>
      <c r="C66" s="184"/>
      <c r="D66" s="185"/>
      <c r="E66" s="185"/>
      <c r="F66" s="185"/>
      <c r="G66" s="185"/>
      <c r="H66" s="185"/>
      <c r="I66" s="185"/>
      <c r="J66" s="185"/>
      <c r="K66" s="186"/>
      <c r="L66" s="67">
        <f>L62+L55+L58+L65</f>
        <v>30</v>
      </c>
      <c r="M66" s="67">
        <f t="shared" ref="M66:N66" si="2">M62+M55+M58+M65</f>
        <v>59856274</v>
      </c>
      <c r="N66" s="67">
        <f t="shared" si="2"/>
        <v>52116466.95000001</v>
      </c>
    </row>
    <row r="67" spans="1:14" s="52" customFormat="1" ht="22.5" customHeight="1">
      <c r="A67" s="51"/>
      <c r="B67" s="187" t="s">
        <v>314</v>
      </c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9"/>
    </row>
    <row r="68" spans="1:14" s="52" customFormat="1" ht="48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s="52" customFormat="1" ht="13.9" customHeight="1">
      <c r="B69" s="181" t="s">
        <v>29</v>
      </c>
      <c r="C69" s="182"/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3"/>
    </row>
    <row r="70" spans="1:14" ht="13.9" customHeight="1">
      <c r="A70" s="58"/>
      <c r="B70" s="110" t="s">
        <v>292</v>
      </c>
      <c r="C70" s="111" t="s">
        <v>293</v>
      </c>
      <c r="D70" s="81">
        <v>1</v>
      </c>
      <c r="E70" s="81">
        <v>1</v>
      </c>
      <c r="F70" s="81">
        <v>1</v>
      </c>
      <c r="G70" s="86">
        <v>1</v>
      </c>
      <c r="H70" s="86">
        <v>1</v>
      </c>
      <c r="I70" s="86">
        <v>1</v>
      </c>
      <c r="J70" s="81">
        <v>1</v>
      </c>
      <c r="K70" s="82">
        <v>0</v>
      </c>
      <c r="L70" s="83">
        <v>2</v>
      </c>
      <c r="M70" s="84">
        <v>24000000000</v>
      </c>
      <c r="N70" s="84">
        <v>24000000000</v>
      </c>
    </row>
    <row r="71" spans="1:14" ht="13.9" customHeight="1">
      <c r="A71" s="58"/>
      <c r="B71" s="176" t="s">
        <v>89</v>
      </c>
      <c r="C71" s="177"/>
      <c r="D71" s="178"/>
      <c r="E71" s="179"/>
      <c r="F71" s="179"/>
      <c r="G71" s="179"/>
      <c r="H71" s="179"/>
      <c r="I71" s="179"/>
      <c r="J71" s="179"/>
      <c r="K71" s="180"/>
      <c r="L71" s="65">
        <f>SUM(L69:L70)</f>
        <v>2</v>
      </c>
      <c r="M71" s="65">
        <f>SUM(M69:M70)</f>
        <v>24000000000</v>
      </c>
      <c r="N71" s="65">
        <f>SUM(N69:N70)</f>
        <v>24000000000</v>
      </c>
    </row>
    <row r="72" spans="1:14" ht="13.9" customHeight="1">
      <c r="A72" s="58"/>
      <c r="B72" s="181" t="s">
        <v>83</v>
      </c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3"/>
    </row>
    <row r="73" spans="1:14" ht="13.9" customHeight="1">
      <c r="A73" s="58"/>
      <c r="B73" s="97" t="s">
        <v>216</v>
      </c>
      <c r="C73" s="98" t="s">
        <v>217</v>
      </c>
      <c r="D73" s="94">
        <v>1.4</v>
      </c>
      <c r="E73" s="104">
        <v>1.47</v>
      </c>
      <c r="F73" s="104">
        <v>1.33</v>
      </c>
      <c r="G73" s="104">
        <v>1.4</v>
      </c>
      <c r="H73" s="104">
        <v>1.44</v>
      </c>
      <c r="I73" s="104">
        <v>1.33</v>
      </c>
      <c r="J73" s="104">
        <v>1.4</v>
      </c>
      <c r="K73" s="105">
        <v>-5</v>
      </c>
      <c r="L73" s="102">
        <v>10</v>
      </c>
      <c r="M73" s="103">
        <v>382466</v>
      </c>
      <c r="N73" s="103">
        <v>535237.01</v>
      </c>
    </row>
    <row r="74" spans="1:14" ht="13.9" customHeight="1">
      <c r="A74" s="58"/>
      <c r="B74" s="97" t="s">
        <v>86</v>
      </c>
      <c r="C74" s="98" t="s">
        <v>42</v>
      </c>
      <c r="D74" s="94">
        <v>1.5</v>
      </c>
      <c r="E74" s="104">
        <v>1.5</v>
      </c>
      <c r="F74" s="104">
        <v>1.5</v>
      </c>
      <c r="G74" s="104">
        <v>1.5</v>
      </c>
      <c r="H74" s="104">
        <v>1.56</v>
      </c>
      <c r="I74" s="104">
        <v>1.5</v>
      </c>
      <c r="J74" s="104">
        <v>1.56</v>
      </c>
      <c r="K74" s="105">
        <v>-3.85</v>
      </c>
      <c r="L74" s="102">
        <v>1</v>
      </c>
      <c r="M74" s="103">
        <v>2000</v>
      </c>
      <c r="N74" s="103">
        <v>3000</v>
      </c>
    </row>
    <row r="75" spans="1:14" ht="13.9" customHeight="1">
      <c r="A75" s="58"/>
      <c r="B75" s="176" t="s">
        <v>91</v>
      </c>
      <c r="C75" s="177"/>
      <c r="D75" s="178"/>
      <c r="E75" s="179"/>
      <c r="F75" s="179"/>
      <c r="G75" s="179"/>
      <c r="H75" s="179"/>
      <c r="I75" s="179"/>
      <c r="J75" s="179"/>
      <c r="K75" s="180"/>
      <c r="L75" s="65">
        <f>SUM(L73:L74)</f>
        <v>11</v>
      </c>
      <c r="M75" s="65">
        <f>SUM(M73:M74)</f>
        <v>384466</v>
      </c>
      <c r="N75" s="65">
        <f>SUM(N73:N74)</f>
        <v>538237.01</v>
      </c>
    </row>
    <row r="76" spans="1:14" ht="13.9" customHeight="1">
      <c r="A76" s="58"/>
      <c r="B76" s="181" t="s">
        <v>84</v>
      </c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83"/>
    </row>
    <row r="77" spans="1:14" ht="13.9" customHeight="1">
      <c r="A77" s="58"/>
      <c r="B77" s="97" t="s">
        <v>290</v>
      </c>
      <c r="C77" s="98" t="s">
        <v>291</v>
      </c>
      <c r="D77" s="94">
        <v>1.4</v>
      </c>
      <c r="E77" s="104">
        <v>1.4</v>
      </c>
      <c r="F77" s="104">
        <v>1.4</v>
      </c>
      <c r="G77" s="104">
        <v>1.4</v>
      </c>
      <c r="H77" s="104">
        <v>1.4</v>
      </c>
      <c r="I77" s="104">
        <v>1.4</v>
      </c>
      <c r="J77" s="104">
        <v>1.4</v>
      </c>
      <c r="K77" s="105">
        <v>0</v>
      </c>
      <c r="L77" s="102">
        <v>3</v>
      </c>
      <c r="M77" s="103">
        <v>113635</v>
      </c>
      <c r="N77" s="103">
        <v>159089</v>
      </c>
    </row>
    <row r="78" spans="1:14" ht="13.9" customHeight="1">
      <c r="A78" s="58"/>
      <c r="B78" s="97" t="s">
        <v>230</v>
      </c>
      <c r="C78" s="98" t="s">
        <v>231</v>
      </c>
      <c r="D78" s="94">
        <v>1.92</v>
      </c>
      <c r="E78" s="104">
        <v>1.92</v>
      </c>
      <c r="F78" s="104">
        <v>1.92</v>
      </c>
      <c r="G78" s="104">
        <v>1.92</v>
      </c>
      <c r="H78" s="104">
        <v>1.9</v>
      </c>
      <c r="I78" s="104">
        <v>1.92</v>
      </c>
      <c r="J78" s="104">
        <v>1.92</v>
      </c>
      <c r="K78" s="105">
        <v>0</v>
      </c>
      <c r="L78" s="102">
        <v>1</v>
      </c>
      <c r="M78" s="103">
        <v>5177</v>
      </c>
      <c r="N78" s="103">
        <v>9939.84</v>
      </c>
    </row>
    <row r="79" spans="1:14" ht="13.9" customHeight="1">
      <c r="A79" s="58"/>
      <c r="B79" s="97" t="s">
        <v>38</v>
      </c>
      <c r="C79" s="98" t="s">
        <v>39</v>
      </c>
      <c r="D79" s="94">
        <v>1.21</v>
      </c>
      <c r="E79" s="104">
        <v>1.21</v>
      </c>
      <c r="F79" s="104">
        <v>1.21</v>
      </c>
      <c r="G79" s="104">
        <v>1.21</v>
      </c>
      <c r="H79" s="104">
        <v>1.21</v>
      </c>
      <c r="I79" s="104">
        <v>1.21</v>
      </c>
      <c r="J79" s="104">
        <v>1.21</v>
      </c>
      <c r="K79" s="105">
        <v>0</v>
      </c>
      <c r="L79" s="102">
        <v>2</v>
      </c>
      <c r="M79" s="103">
        <v>233590</v>
      </c>
      <c r="N79" s="103">
        <v>282643.90000000002</v>
      </c>
    </row>
    <row r="80" spans="1:14" ht="13.9" customHeight="1">
      <c r="A80" s="58"/>
      <c r="B80" s="176" t="s">
        <v>91</v>
      </c>
      <c r="C80" s="177"/>
      <c r="D80" s="178"/>
      <c r="E80" s="191"/>
      <c r="F80" s="191"/>
      <c r="G80" s="191"/>
      <c r="H80" s="191"/>
      <c r="I80" s="191"/>
      <c r="J80" s="191"/>
      <c r="K80" s="180"/>
      <c r="L80" s="65">
        <f>SUM(L77:L79)</f>
        <v>6</v>
      </c>
      <c r="M80" s="65">
        <f>SUM(M77:M79)</f>
        <v>352402</v>
      </c>
      <c r="N80" s="65">
        <f>SUM(N77:N79)</f>
        <v>451672.74</v>
      </c>
    </row>
    <row r="81" spans="1:14" ht="13.9" customHeight="1">
      <c r="A81" s="58"/>
      <c r="B81" s="181" t="s">
        <v>31</v>
      </c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83"/>
    </row>
    <row r="82" spans="1:14" ht="13.9" customHeight="1">
      <c r="A82" s="58"/>
      <c r="B82" s="97" t="s">
        <v>253</v>
      </c>
      <c r="C82" s="98" t="s">
        <v>254</v>
      </c>
      <c r="D82" s="81">
        <v>18.5</v>
      </c>
      <c r="E82" s="81">
        <v>18.55</v>
      </c>
      <c r="F82" s="81">
        <v>18.5</v>
      </c>
      <c r="G82" s="86">
        <v>18.53</v>
      </c>
      <c r="H82" s="86">
        <v>18.53</v>
      </c>
      <c r="I82" s="86">
        <v>18.54</v>
      </c>
      <c r="J82" s="81">
        <v>18.5</v>
      </c>
      <c r="K82" s="82">
        <v>0.22</v>
      </c>
      <c r="L82" s="83">
        <v>22</v>
      </c>
      <c r="M82" s="84">
        <v>622746</v>
      </c>
      <c r="N82" s="84">
        <v>11539958.65</v>
      </c>
    </row>
    <row r="83" spans="1:14" ht="13.9" customHeight="1">
      <c r="A83" s="58"/>
      <c r="B83" s="176" t="s">
        <v>92</v>
      </c>
      <c r="C83" s="177"/>
      <c r="D83" s="178"/>
      <c r="E83" s="191"/>
      <c r="F83" s="191"/>
      <c r="G83" s="191"/>
      <c r="H83" s="191"/>
      <c r="I83" s="191"/>
      <c r="J83" s="191"/>
      <c r="K83" s="180"/>
      <c r="L83" s="65">
        <f>L82</f>
        <v>22</v>
      </c>
      <c r="M83" s="65">
        <f t="shared" ref="M83:N83" si="3">M82</f>
        <v>622746</v>
      </c>
      <c r="N83" s="65">
        <f t="shared" si="3"/>
        <v>11539958.65</v>
      </c>
    </row>
    <row r="84" spans="1:14" ht="13.9" customHeight="1">
      <c r="A84" s="58"/>
      <c r="B84" s="181" t="s">
        <v>85</v>
      </c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83"/>
    </row>
    <row r="85" spans="1:14" ht="13.9" customHeight="1">
      <c r="A85" s="58"/>
      <c r="B85" s="46" t="s">
        <v>210</v>
      </c>
      <c r="C85" s="59" t="s">
        <v>211</v>
      </c>
      <c r="D85" s="63">
        <v>5.04</v>
      </c>
      <c r="E85" s="81">
        <v>5.04</v>
      </c>
      <c r="F85" s="81">
        <v>4.96</v>
      </c>
      <c r="G85" s="81">
        <v>5.01</v>
      </c>
      <c r="H85" s="81">
        <v>5.03</v>
      </c>
      <c r="I85" s="81">
        <v>5</v>
      </c>
      <c r="J85" s="81">
        <v>5.04</v>
      </c>
      <c r="K85" s="105">
        <v>-0.79</v>
      </c>
      <c r="L85" s="83">
        <v>95</v>
      </c>
      <c r="M85" s="84">
        <v>16079685</v>
      </c>
      <c r="N85" s="84">
        <v>80562871.859999999</v>
      </c>
    </row>
    <row r="86" spans="1:14" ht="13.9" customHeight="1">
      <c r="A86" s="58"/>
      <c r="B86" s="176" t="s">
        <v>203</v>
      </c>
      <c r="C86" s="177"/>
      <c r="D86" s="178"/>
      <c r="E86" s="191"/>
      <c r="F86" s="191"/>
      <c r="G86" s="191"/>
      <c r="H86" s="191"/>
      <c r="I86" s="191"/>
      <c r="J86" s="191"/>
      <c r="K86" s="180"/>
      <c r="L86" s="64">
        <f>L85</f>
        <v>95</v>
      </c>
      <c r="M86" s="64">
        <f t="shared" ref="M86:N86" si="4">M85</f>
        <v>16079685</v>
      </c>
      <c r="N86" s="84">
        <f t="shared" si="4"/>
        <v>80562871.859999999</v>
      </c>
    </row>
    <row r="87" spans="1:14" s="52" customFormat="1" ht="13.9" customHeight="1">
      <c r="B87" s="66" t="s">
        <v>71</v>
      </c>
      <c r="C87" s="184"/>
      <c r="D87" s="185"/>
      <c r="E87" s="185"/>
      <c r="F87" s="185"/>
      <c r="G87" s="185"/>
      <c r="H87" s="185"/>
      <c r="I87" s="185"/>
      <c r="J87" s="185"/>
      <c r="K87" s="186"/>
      <c r="L87" s="67">
        <f>L86+L83+L80+L75+L71</f>
        <v>136</v>
      </c>
      <c r="M87" s="67">
        <f>M86+M83+M80+M75+M71</f>
        <v>24017439299</v>
      </c>
      <c r="N87" s="67">
        <f>N86+N83+N80+N75+N71</f>
        <v>24093092740.259998</v>
      </c>
    </row>
    <row r="88" spans="1:14" s="52" customFormat="1" ht="13.9" customHeight="1">
      <c r="B88" s="66" t="s">
        <v>40</v>
      </c>
      <c r="C88" s="184"/>
      <c r="D88" s="185"/>
      <c r="E88" s="185"/>
      <c r="F88" s="185"/>
      <c r="G88" s="185"/>
      <c r="H88" s="185"/>
      <c r="I88" s="185"/>
      <c r="J88" s="185"/>
      <c r="K88" s="186"/>
      <c r="L88" s="67">
        <f>L87+L66+L48</f>
        <v>755</v>
      </c>
      <c r="M88" s="67">
        <f>M87+M66+M48</f>
        <v>24712044379</v>
      </c>
      <c r="N88" s="67">
        <f>N87+N66+N48</f>
        <v>25304746063.049999</v>
      </c>
    </row>
    <row r="89" spans="1:14" ht="12.95" customHeight="1">
      <c r="A89" s="58"/>
      <c r="N89" s="72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ht="12.95" customHeight="1">
      <c r="A92" s="58"/>
    </row>
  </sheetData>
  <mergeCells count="52">
    <mergeCell ref="B65:C65"/>
    <mergeCell ref="D65:K65"/>
    <mergeCell ref="B49:N49"/>
    <mergeCell ref="B28:N28"/>
    <mergeCell ref="D37:K37"/>
    <mergeCell ref="B37:C37"/>
    <mergeCell ref="C48:K48"/>
    <mergeCell ref="B38:N38"/>
    <mergeCell ref="D43:K43"/>
    <mergeCell ref="B43:C43"/>
    <mergeCell ref="B44:N44"/>
    <mergeCell ref="B47:C47"/>
    <mergeCell ref="D47:K47"/>
    <mergeCell ref="C88:K88"/>
    <mergeCell ref="B67:N67"/>
    <mergeCell ref="C87:K87"/>
    <mergeCell ref="B76:N76"/>
    <mergeCell ref="B80:C80"/>
    <mergeCell ref="D80:K80"/>
    <mergeCell ref="B84:N84"/>
    <mergeCell ref="B86:C86"/>
    <mergeCell ref="D86:K86"/>
    <mergeCell ref="B83:C83"/>
    <mergeCell ref="D83:K83"/>
    <mergeCell ref="B81:N81"/>
    <mergeCell ref="B72:N72"/>
    <mergeCell ref="B75:C75"/>
    <mergeCell ref="D75:K75"/>
    <mergeCell ref="B69:N69"/>
    <mergeCell ref="B1:N1"/>
    <mergeCell ref="B3:N3"/>
    <mergeCell ref="B17:C17"/>
    <mergeCell ref="D17:K17"/>
    <mergeCell ref="B18:N18"/>
    <mergeCell ref="B20:C20"/>
    <mergeCell ref="D20:K20"/>
    <mergeCell ref="B21:N21"/>
    <mergeCell ref="B27:C27"/>
    <mergeCell ref="D27:K27"/>
    <mergeCell ref="B71:C71"/>
    <mergeCell ref="D71:K71"/>
    <mergeCell ref="B51:N51"/>
    <mergeCell ref="B55:C55"/>
    <mergeCell ref="D55:K55"/>
    <mergeCell ref="B59:N59"/>
    <mergeCell ref="B56:N56"/>
    <mergeCell ref="B58:C58"/>
    <mergeCell ref="D58:K58"/>
    <mergeCell ref="C66:K66"/>
    <mergeCell ref="B62:C62"/>
    <mergeCell ref="D62:K62"/>
    <mergeCell ref="B63:N63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9"/>
  <sheetViews>
    <sheetView zoomScale="145" zoomScaleNormal="145" workbookViewId="0">
      <selection activeCell="D20" sqref="D20:D2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96" t="s">
        <v>310</v>
      </c>
      <c r="B1" s="196"/>
      <c r="C1" s="196"/>
      <c r="D1" s="196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197" t="s">
        <v>29</v>
      </c>
      <c r="B3" s="198"/>
      <c r="C3" s="198"/>
      <c r="D3" s="199"/>
    </row>
    <row r="4" spans="1:4" ht="13.5" customHeight="1">
      <c r="A4" s="46" t="s">
        <v>242</v>
      </c>
      <c r="B4" s="59" t="s">
        <v>243</v>
      </c>
      <c r="C4" s="104">
        <v>0.63</v>
      </c>
      <c r="D4" s="104">
        <v>0.63</v>
      </c>
    </row>
    <row r="5" spans="1:4" ht="13.5" customHeight="1">
      <c r="A5" s="46" t="s">
        <v>183</v>
      </c>
      <c r="B5" s="59" t="s">
        <v>184</v>
      </c>
      <c r="C5" s="104">
        <v>0.23</v>
      </c>
      <c r="D5" s="104">
        <v>0.24</v>
      </c>
    </row>
    <row r="6" spans="1:4" ht="13.5" customHeight="1">
      <c r="A6" s="46" t="s">
        <v>247</v>
      </c>
      <c r="B6" s="59" t="s">
        <v>248</v>
      </c>
      <c r="C6" s="104">
        <v>1</v>
      </c>
      <c r="D6" s="104">
        <v>1</v>
      </c>
    </row>
    <row r="7" spans="1:4" ht="13.5" customHeight="1">
      <c r="A7" s="46" t="s">
        <v>137</v>
      </c>
      <c r="B7" s="59" t="s">
        <v>138</v>
      </c>
      <c r="C7" s="104">
        <v>1.1100000000000001</v>
      </c>
      <c r="D7" s="104">
        <v>1.1100000000000001</v>
      </c>
    </row>
    <row r="8" spans="1:4" ht="13.5" customHeight="1">
      <c r="A8" s="46" t="s">
        <v>246</v>
      </c>
      <c r="B8" s="59" t="s">
        <v>162</v>
      </c>
      <c r="C8" s="81">
        <v>0.17</v>
      </c>
      <c r="D8" s="104">
        <v>0.17</v>
      </c>
    </row>
    <row r="9" spans="1:4" ht="13.5" customHeight="1">
      <c r="A9" s="46" t="s">
        <v>181</v>
      </c>
      <c r="B9" s="59" t="s">
        <v>182</v>
      </c>
      <c r="C9" s="47">
        <v>0.78</v>
      </c>
      <c r="D9" s="47">
        <v>0.78</v>
      </c>
    </row>
    <row r="10" spans="1:4" ht="13.5" customHeight="1">
      <c r="A10" s="46" t="s">
        <v>171</v>
      </c>
      <c r="B10" s="59" t="s">
        <v>172</v>
      </c>
      <c r="C10" s="47">
        <v>2.2000000000000002</v>
      </c>
      <c r="D10" s="47">
        <v>2.2000000000000002</v>
      </c>
    </row>
    <row r="11" spans="1:4" ht="13.5" customHeight="1">
      <c r="A11" s="193" t="s">
        <v>94</v>
      </c>
      <c r="B11" s="194"/>
      <c r="C11" s="194"/>
      <c r="D11" s="195"/>
    </row>
    <row r="12" spans="1:4" ht="13.5" customHeight="1">
      <c r="A12" s="46" t="s">
        <v>278</v>
      </c>
      <c r="B12" s="59" t="s">
        <v>279</v>
      </c>
      <c r="C12" s="81">
        <v>0.88</v>
      </c>
      <c r="D12" s="81">
        <v>0.88</v>
      </c>
    </row>
    <row r="13" spans="1:4" ht="13.5" customHeight="1">
      <c r="A13" s="46" t="s">
        <v>201</v>
      </c>
      <c r="B13" s="59" t="s">
        <v>202</v>
      </c>
      <c r="C13" s="81">
        <v>0.45</v>
      </c>
      <c r="D13" s="81">
        <v>0.45</v>
      </c>
    </row>
    <row r="14" spans="1:4" ht="13.5" customHeight="1">
      <c r="A14" s="193" t="s">
        <v>83</v>
      </c>
      <c r="B14" s="194"/>
      <c r="C14" s="194"/>
      <c r="D14" s="195"/>
    </row>
    <row r="15" spans="1:4" ht="13.5" customHeight="1">
      <c r="A15" s="46" t="s">
        <v>96</v>
      </c>
      <c r="B15" s="59" t="s">
        <v>95</v>
      </c>
      <c r="C15" s="81">
        <v>7</v>
      </c>
      <c r="D15" s="81">
        <v>7</v>
      </c>
    </row>
    <row r="16" spans="1:4" ht="13.5" customHeight="1">
      <c r="A16" s="193" t="s">
        <v>84</v>
      </c>
      <c r="B16" s="194"/>
      <c r="C16" s="194"/>
      <c r="D16" s="195"/>
    </row>
    <row r="17" spans="1:4" ht="13.5" customHeight="1">
      <c r="A17" s="46" t="s">
        <v>298</v>
      </c>
      <c r="B17" s="59" t="s">
        <v>299</v>
      </c>
      <c r="C17" s="104">
        <v>2.29</v>
      </c>
      <c r="D17" s="104">
        <v>2.5</v>
      </c>
    </row>
    <row r="18" spans="1:4" ht="13.5" customHeight="1">
      <c r="A18" s="46" t="s">
        <v>97</v>
      </c>
      <c r="B18" s="59" t="s">
        <v>98</v>
      </c>
      <c r="C18" s="104">
        <v>6.04</v>
      </c>
      <c r="D18" s="104">
        <v>6.04</v>
      </c>
    </row>
    <row r="19" spans="1:4" ht="13.5" customHeight="1">
      <c r="A19" s="197" t="s">
        <v>31</v>
      </c>
      <c r="B19" s="198" t="s">
        <v>31</v>
      </c>
      <c r="C19" s="198"/>
      <c r="D19" s="199"/>
    </row>
    <row r="20" spans="1:4" ht="13.5" customHeight="1">
      <c r="A20" s="46" t="s">
        <v>148</v>
      </c>
      <c r="B20" s="59" t="s">
        <v>149</v>
      </c>
      <c r="C20" s="104">
        <v>12</v>
      </c>
      <c r="D20" s="104">
        <v>12</v>
      </c>
    </row>
    <row r="21" spans="1:4" ht="13.5" customHeight="1">
      <c r="A21" s="46" t="s">
        <v>99</v>
      </c>
      <c r="B21" s="59" t="s">
        <v>100</v>
      </c>
      <c r="C21" s="104">
        <v>22.99</v>
      </c>
      <c r="D21" s="104">
        <v>22.99</v>
      </c>
    </row>
    <row r="22" spans="1:4" ht="13.5" customHeight="1">
      <c r="A22" s="46" t="s">
        <v>238</v>
      </c>
      <c r="B22" s="59" t="s">
        <v>239</v>
      </c>
      <c r="C22" s="104">
        <v>102</v>
      </c>
      <c r="D22" s="113">
        <v>102</v>
      </c>
    </row>
    <row r="23" spans="1:4" ht="13.5" customHeight="1">
      <c r="A23" s="197" t="s">
        <v>85</v>
      </c>
      <c r="B23" s="198"/>
      <c r="C23" s="198"/>
      <c r="D23" s="199"/>
    </row>
    <row r="24" spans="1:4" ht="13.5" customHeight="1">
      <c r="A24" s="46" t="s">
        <v>191</v>
      </c>
      <c r="B24" s="59" t="s">
        <v>192</v>
      </c>
      <c r="C24" s="104">
        <v>2.11</v>
      </c>
      <c r="D24" s="104">
        <v>2.11</v>
      </c>
    </row>
    <row r="25" spans="1:4" ht="13.5" customHeight="1">
      <c r="A25" s="46" t="s">
        <v>197</v>
      </c>
      <c r="B25" s="59" t="s">
        <v>198</v>
      </c>
      <c r="C25" s="104">
        <v>4.5</v>
      </c>
      <c r="D25" s="104">
        <v>4.5</v>
      </c>
    </row>
    <row r="26" spans="1:4" ht="13.5" customHeight="1">
      <c r="A26" s="46" t="s">
        <v>268</v>
      </c>
      <c r="B26" s="59" t="s">
        <v>269</v>
      </c>
      <c r="C26" s="104">
        <v>5.99</v>
      </c>
      <c r="D26" s="104">
        <v>5.99</v>
      </c>
    </row>
    <row r="27" spans="1:4" ht="13.5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3.5" customHeight="1">
      <c r="A28" s="193" t="s">
        <v>29</v>
      </c>
      <c r="B28" s="194"/>
      <c r="C28" s="194"/>
      <c r="D28" s="195"/>
    </row>
    <row r="29" spans="1:4" ht="13.5" customHeight="1">
      <c r="A29" s="110" t="s">
        <v>302</v>
      </c>
      <c r="B29" s="111" t="s">
        <v>303</v>
      </c>
      <c r="C29" s="104">
        <v>0.09</v>
      </c>
      <c r="D29" s="104">
        <v>0.09</v>
      </c>
    </row>
    <row r="30" spans="1:4" ht="13.5" customHeight="1">
      <c r="A30" s="46" t="s">
        <v>261</v>
      </c>
      <c r="B30" s="59" t="s">
        <v>262</v>
      </c>
      <c r="C30" s="104">
        <v>0.11</v>
      </c>
      <c r="D30" s="104">
        <v>0.11</v>
      </c>
    </row>
    <row r="31" spans="1:4" ht="13.5" customHeight="1">
      <c r="A31" s="46" t="s">
        <v>286</v>
      </c>
      <c r="B31" s="59" t="s">
        <v>287</v>
      </c>
      <c r="C31" s="104">
        <v>1</v>
      </c>
      <c r="D31" s="104">
        <v>1</v>
      </c>
    </row>
    <row r="32" spans="1:4" ht="13.5" customHeight="1">
      <c r="A32" s="46" t="s">
        <v>165</v>
      </c>
      <c r="B32" s="59" t="s">
        <v>164</v>
      </c>
      <c r="C32" s="104">
        <v>0.31</v>
      </c>
      <c r="D32" s="104">
        <v>0.31</v>
      </c>
    </row>
    <row r="33" spans="1:4" ht="13.5" customHeight="1">
      <c r="A33" s="46" t="s">
        <v>282</v>
      </c>
      <c r="B33" s="59" t="s">
        <v>283</v>
      </c>
      <c r="C33" s="86">
        <v>0.85</v>
      </c>
      <c r="D33" s="81">
        <v>0.85</v>
      </c>
    </row>
    <row r="34" spans="1:4" ht="13.5" customHeight="1">
      <c r="A34" s="46" t="s">
        <v>131</v>
      </c>
      <c r="B34" s="59" t="s">
        <v>130</v>
      </c>
      <c r="C34" s="86">
        <v>1</v>
      </c>
      <c r="D34" s="86">
        <v>1</v>
      </c>
    </row>
    <row r="35" spans="1:4" ht="13.5" customHeight="1">
      <c r="A35" s="46" t="s">
        <v>266</v>
      </c>
      <c r="B35" s="59" t="s">
        <v>267</v>
      </c>
      <c r="C35" s="86">
        <v>1</v>
      </c>
      <c r="D35" s="94">
        <v>1</v>
      </c>
    </row>
    <row r="36" spans="1:4" ht="13.5" customHeight="1">
      <c r="A36" s="89" t="s">
        <v>240</v>
      </c>
      <c r="B36" s="90" t="s">
        <v>241</v>
      </c>
      <c r="C36" s="86">
        <v>1</v>
      </c>
      <c r="D36" s="86">
        <v>1</v>
      </c>
    </row>
    <row r="37" spans="1:4" ht="13.5" customHeight="1">
      <c r="A37" s="46" t="s">
        <v>206</v>
      </c>
      <c r="B37" s="59" t="s">
        <v>207</v>
      </c>
      <c r="C37" s="86">
        <v>0.75</v>
      </c>
      <c r="D37" s="86">
        <v>0.75</v>
      </c>
    </row>
    <row r="38" spans="1:4" ht="13.5" customHeight="1">
      <c r="A38" s="46" t="s">
        <v>158</v>
      </c>
      <c r="B38" s="59" t="s">
        <v>159</v>
      </c>
      <c r="C38" s="86">
        <v>1</v>
      </c>
      <c r="D38" s="86">
        <v>1</v>
      </c>
    </row>
    <row r="39" spans="1:4" ht="13.5" customHeight="1">
      <c r="A39" s="46" t="s">
        <v>101</v>
      </c>
      <c r="B39" s="59" t="s">
        <v>102</v>
      </c>
      <c r="C39" s="86">
        <v>0.94</v>
      </c>
      <c r="D39" s="86">
        <v>0.94</v>
      </c>
    </row>
    <row r="40" spans="1:4" ht="13.5" customHeight="1">
      <c r="A40" s="87" t="s">
        <v>232</v>
      </c>
      <c r="B40" s="88" t="s">
        <v>233</v>
      </c>
      <c r="C40" s="86">
        <v>1</v>
      </c>
      <c r="D40" s="86">
        <v>1</v>
      </c>
    </row>
    <row r="41" spans="1:4" ht="13.5" customHeight="1">
      <c r="A41" s="46" t="s">
        <v>225</v>
      </c>
      <c r="B41" s="59" t="s">
        <v>224</v>
      </c>
      <c r="C41" s="104">
        <v>0.2</v>
      </c>
      <c r="D41" s="104">
        <v>0.2</v>
      </c>
    </row>
    <row r="42" spans="1:4" ht="13.5" customHeight="1">
      <c r="A42" s="46" t="s">
        <v>154</v>
      </c>
      <c r="B42" s="59" t="s">
        <v>155</v>
      </c>
      <c r="C42" s="104">
        <v>0.09</v>
      </c>
      <c r="D42" s="104">
        <v>0.1</v>
      </c>
    </row>
    <row r="43" spans="1:4" ht="13.5" customHeight="1">
      <c r="A43" s="193" t="s">
        <v>94</v>
      </c>
      <c r="B43" s="194"/>
      <c r="C43" s="194"/>
      <c r="D43" s="195"/>
    </row>
    <row r="44" spans="1:4" ht="13.5" customHeight="1">
      <c r="A44" s="46" t="s">
        <v>255</v>
      </c>
      <c r="B44" s="59" t="s">
        <v>256</v>
      </c>
      <c r="C44" s="81">
        <v>4.5</v>
      </c>
      <c r="D44" s="81">
        <v>4.5</v>
      </c>
    </row>
    <row r="45" spans="1:4" ht="13.5" customHeight="1">
      <c r="A45" s="46" t="s">
        <v>251</v>
      </c>
      <c r="B45" s="59" t="s">
        <v>252</v>
      </c>
      <c r="C45" s="104">
        <v>0.82</v>
      </c>
      <c r="D45" s="81">
        <v>0.82</v>
      </c>
    </row>
    <row r="46" spans="1:4" ht="13.5" customHeight="1">
      <c r="A46" s="193" t="s">
        <v>168</v>
      </c>
      <c r="B46" s="194"/>
      <c r="C46" s="194"/>
      <c r="D46" s="195"/>
    </row>
    <row r="47" spans="1:4" ht="13.5" customHeight="1">
      <c r="A47" s="46" t="s">
        <v>167</v>
      </c>
      <c r="B47" s="59" t="s">
        <v>166</v>
      </c>
      <c r="C47" s="81">
        <v>1.26</v>
      </c>
      <c r="D47" s="81">
        <v>1.26</v>
      </c>
    </row>
    <row r="48" spans="1:4" ht="13.5" customHeight="1">
      <c r="A48" s="46" t="s">
        <v>285</v>
      </c>
      <c r="B48" s="59" t="s">
        <v>284</v>
      </c>
      <c r="C48" s="81">
        <v>0.69</v>
      </c>
      <c r="D48" s="81">
        <v>0.69</v>
      </c>
    </row>
    <row r="49" spans="1:4" ht="13.5" customHeight="1">
      <c r="A49" s="193" t="s">
        <v>84</v>
      </c>
      <c r="B49" s="194"/>
      <c r="C49" s="194"/>
      <c r="D49" s="195"/>
    </row>
    <row r="50" spans="1:4" ht="13.5" customHeight="1">
      <c r="A50" s="46" t="s">
        <v>295</v>
      </c>
      <c r="B50" s="59" t="s">
        <v>294</v>
      </c>
      <c r="C50" s="86">
        <v>2.86</v>
      </c>
      <c r="D50" s="86">
        <v>2.86</v>
      </c>
    </row>
    <row r="51" spans="1:4" ht="13.5" customHeight="1">
      <c r="A51" s="76" t="s">
        <v>150</v>
      </c>
      <c r="B51" s="77" t="s">
        <v>151</v>
      </c>
      <c r="C51" s="86">
        <v>100</v>
      </c>
      <c r="D51" s="86">
        <v>100</v>
      </c>
    </row>
    <row r="52" spans="1:4" ht="13.5" customHeight="1">
      <c r="A52" s="193" t="s">
        <v>83</v>
      </c>
      <c r="B52" s="194"/>
      <c r="C52" s="194"/>
      <c r="D52" s="195"/>
    </row>
    <row r="53" spans="1:4" ht="13.5" customHeight="1">
      <c r="A53" s="46" t="s">
        <v>133</v>
      </c>
      <c r="B53" s="68" t="s">
        <v>134</v>
      </c>
      <c r="C53" s="63">
        <v>1</v>
      </c>
      <c r="D53" s="75">
        <v>1</v>
      </c>
    </row>
    <row r="54" spans="1:4" ht="13.5" customHeight="1">
      <c r="A54" s="197" t="s">
        <v>85</v>
      </c>
      <c r="B54" s="198"/>
      <c r="C54" s="198"/>
      <c r="D54" s="199"/>
    </row>
    <row r="55" spans="1:4" ht="13.5" customHeight="1">
      <c r="A55" s="46" t="s">
        <v>103</v>
      </c>
      <c r="B55" s="68" t="s">
        <v>104</v>
      </c>
      <c r="C55" s="63" t="s">
        <v>105</v>
      </c>
      <c r="D55" s="63" t="s">
        <v>105</v>
      </c>
    </row>
    <row r="56" spans="1:4" ht="13.5" customHeight="1">
      <c r="A56" s="74" t="s">
        <v>41</v>
      </c>
      <c r="B56" s="74" t="s">
        <v>20</v>
      </c>
      <c r="C56" s="74" t="s">
        <v>93</v>
      </c>
      <c r="D56" s="74" t="s">
        <v>19</v>
      </c>
    </row>
    <row r="57" spans="1:4" ht="13.5" customHeight="1">
      <c r="A57" s="193" t="s">
        <v>84</v>
      </c>
      <c r="B57" s="194"/>
      <c r="C57" s="194"/>
      <c r="D57" s="195"/>
    </row>
    <row r="58" spans="1:4" ht="13.5" customHeight="1">
      <c r="A58" s="97" t="s">
        <v>160</v>
      </c>
      <c r="B58" s="98" t="s">
        <v>161</v>
      </c>
      <c r="C58" s="104">
        <v>1.36</v>
      </c>
      <c r="D58" s="104">
        <v>1.36</v>
      </c>
    </row>
    <row r="59" spans="1:4" ht="13.5" customHeight="1">
      <c r="A59" s="97" t="s">
        <v>106</v>
      </c>
      <c r="B59" s="98" t="s">
        <v>107</v>
      </c>
      <c r="C59" s="94">
        <v>1.1499999999999999</v>
      </c>
      <c r="D59" s="104">
        <v>1.1499999999999999</v>
      </c>
    </row>
  </sheetData>
  <mergeCells count="14">
    <mergeCell ref="A43:D43"/>
    <mergeCell ref="A57:D57"/>
    <mergeCell ref="A1:D1"/>
    <mergeCell ref="A3:D3"/>
    <mergeCell ref="A23:D23"/>
    <mergeCell ref="A28:D28"/>
    <mergeCell ref="A19:D19"/>
    <mergeCell ref="A16:D16"/>
    <mergeCell ref="A14:D14"/>
    <mergeCell ref="A46:D46"/>
    <mergeCell ref="A54:D54"/>
    <mergeCell ref="A49:D49"/>
    <mergeCell ref="A52:D52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19"/>
  <sheetViews>
    <sheetView workbookViewId="0">
      <selection activeCell="F24" sqref="F24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54" t="s">
        <v>0</v>
      </c>
      <c r="C1" s="254"/>
      <c r="D1" s="254"/>
      <c r="E1" s="254"/>
      <c r="F1" s="255"/>
      <c r="H1" s="256"/>
      <c r="I1" s="256"/>
    </row>
    <row r="2" spans="1:9" ht="18">
      <c r="B2" s="254" t="s">
        <v>316</v>
      </c>
      <c r="C2" s="254"/>
      <c r="D2" s="254"/>
      <c r="E2" s="254"/>
      <c r="F2" s="254"/>
      <c r="H2" s="256"/>
      <c r="I2" s="256"/>
    </row>
    <row r="3" spans="1:9" ht="18">
      <c r="B3" s="257" t="s">
        <v>317</v>
      </c>
      <c r="C3" s="258"/>
      <c r="D3" s="259"/>
      <c r="E3" s="255"/>
      <c r="F3" s="255"/>
      <c r="H3" s="256"/>
      <c r="I3" s="256"/>
    </row>
    <row r="4" spans="1:9" ht="18">
      <c r="B4" s="257"/>
      <c r="C4" s="258"/>
      <c r="D4" s="259"/>
      <c r="E4" s="255"/>
      <c r="F4" s="255"/>
      <c r="H4" s="256"/>
      <c r="I4" s="256"/>
    </row>
    <row r="5" spans="1:9" ht="18">
      <c r="B5" s="257"/>
      <c r="C5" s="258"/>
      <c r="D5" s="259"/>
      <c r="E5" s="255"/>
      <c r="F5" s="255"/>
      <c r="H5" s="256"/>
      <c r="I5" s="256"/>
    </row>
    <row r="6" spans="1:9" ht="17.100000000000001" customHeight="1">
      <c r="B6" s="260" t="s">
        <v>318</v>
      </c>
      <c r="C6" s="261"/>
      <c r="D6" s="261"/>
      <c r="E6" s="262"/>
      <c r="F6" s="262"/>
      <c r="H6" s="256"/>
      <c r="I6" s="256"/>
    </row>
    <row r="7" spans="1:9">
      <c r="B7" s="263" t="s">
        <v>41</v>
      </c>
      <c r="C7" s="264" t="s">
        <v>20</v>
      </c>
      <c r="D7" s="265" t="s">
        <v>319</v>
      </c>
      <c r="E7" s="266" t="s">
        <v>320</v>
      </c>
      <c r="F7" s="266" t="s">
        <v>321</v>
      </c>
      <c r="H7" s="256"/>
      <c r="I7" s="256"/>
    </row>
    <row r="8" spans="1:9" ht="17.100000000000001" customHeight="1">
      <c r="B8" s="267" t="s">
        <v>29</v>
      </c>
      <c r="C8" s="268"/>
      <c r="D8" s="268"/>
      <c r="E8" s="268"/>
      <c r="F8" s="269"/>
    </row>
    <row r="9" spans="1:9" ht="17.100000000000001" customHeight="1">
      <c r="A9" s="127"/>
      <c r="B9" s="270" t="s">
        <v>322</v>
      </c>
      <c r="C9" s="270" t="s">
        <v>301</v>
      </c>
      <c r="D9" s="271">
        <v>7</v>
      </c>
      <c r="E9" s="272">
        <v>36545</v>
      </c>
      <c r="F9" s="272">
        <v>99402.4</v>
      </c>
    </row>
    <row r="10" spans="1:9" ht="17.100000000000001" customHeight="1">
      <c r="A10" s="127"/>
      <c r="B10" s="270" t="s">
        <v>323</v>
      </c>
      <c r="C10" s="270" t="s">
        <v>277</v>
      </c>
      <c r="D10" s="271">
        <v>1</v>
      </c>
      <c r="E10" s="272">
        <v>58130</v>
      </c>
      <c r="F10" s="272">
        <v>99402.3</v>
      </c>
    </row>
    <row r="11" spans="1:9" ht="17.100000000000001" customHeight="1">
      <c r="A11" s="127"/>
      <c r="B11" s="273" t="s">
        <v>324</v>
      </c>
      <c r="C11" s="274"/>
      <c r="D11" s="271">
        <f>SUM(D9:D10)</f>
        <v>8</v>
      </c>
      <c r="E11" s="272">
        <f>SUM(E9:E10)</f>
        <v>94675</v>
      </c>
      <c r="F11" s="272">
        <f>SUM(F9:F10)</f>
        <v>198804.7</v>
      </c>
    </row>
    <row r="12" spans="1:9">
      <c r="A12" s="127"/>
      <c r="B12" s="275" t="s">
        <v>40</v>
      </c>
      <c r="C12" s="276"/>
      <c r="D12" s="271">
        <f>D11</f>
        <v>8</v>
      </c>
      <c r="E12" s="272">
        <f>E11</f>
        <v>94675</v>
      </c>
      <c r="F12" s="272">
        <f>F11</f>
        <v>198804.7</v>
      </c>
    </row>
    <row r="13" spans="1:9">
      <c r="A13" s="127"/>
      <c r="B13" s="277"/>
      <c r="C13" s="277"/>
      <c r="D13" s="278"/>
      <c r="E13" s="279"/>
      <c r="F13" s="279"/>
    </row>
    <row r="14" spans="1:9">
      <c r="A14" s="280"/>
      <c r="B14" s="280"/>
      <c r="C14" s="281"/>
    </row>
    <row r="15" spans="1:9">
      <c r="A15" s="280"/>
      <c r="B15" s="280"/>
      <c r="C15" s="281"/>
    </row>
    <row r="16" spans="1:9">
      <c r="A16" s="280"/>
      <c r="B16" s="280"/>
      <c r="C16" s="281"/>
    </row>
    <row r="17" spans="1:3">
      <c r="A17" s="280"/>
      <c r="B17" s="280"/>
      <c r="C17" s="281"/>
    </row>
    <row r="18" spans="1:3">
      <c r="A18" s="280"/>
      <c r="B18" s="280"/>
      <c r="C18" s="281"/>
    </row>
    <row r="19" spans="1:3">
      <c r="A19" s="280"/>
      <c r="B19" s="280"/>
      <c r="C19" s="281"/>
    </row>
  </sheetData>
  <mergeCells count="5">
    <mergeCell ref="B1:E1"/>
    <mergeCell ref="B2:F2"/>
    <mergeCell ref="B6:D6"/>
    <mergeCell ref="B8:F8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00" t="s">
        <v>0</v>
      </c>
      <c r="C1" s="201"/>
      <c r="D1" s="202"/>
      <c r="E1" s="6"/>
      <c r="F1" s="10"/>
      <c r="G1" s="10"/>
      <c r="H1" s="10"/>
      <c r="I1" s="10"/>
    </row>
    <row r="2" spans="2:9" ht="10.5" customHeight="1">
      <c r="B2" s="203"/>
      <c r="C2" s="204"/>
      <c r="D2" s="205"/>
      <c r="E2" s="6"/>
      <c r="F2" s="10"/>
      <c r="G2" s="10"/>
      <c r="H2" s="10"/>
      <c r="I2" s="10"/>
    </row>
    <row r="3" spans="2:9" ht="18" customHeight="1">
      <c r="B3" s="101" t="s">
        <v>309</v>
      </c>
      <c r="C3" s="6"/>
      <c r="D3" s="6"/>
      <c r="E3" s="6"/>
      <c r="F3" s="6"/>
      <c r="G3" s="6"/>
      <c r="H3" s="6"/>
      <c r="I3" s="6"/>
    </row>
    <row r="4" spans="2:9" s="10" customFormat="1" ht="12" customHeight="1"/>
    <row r="5" spans="2:9" ht="18.75" customHeight="1">
      <c r="B5" s="220" t="s">
        <v>311</v>
      </c>
      <c r="C5" s="221"/>
      <c r="D5" s="221"/>
      <c r="E5" s="221"/>
      <c r="F5" s="221"/>
      <c r="G5" s="221"/>
      <c r="H5" s="221"/>
      <c r="I5" s="222"/>
    </row>
    <row r="6" spans="2:9" ht="33.75" customHeight="1">
      <c r="B6" s="114" t="s">
        <v>15</v>
      </c>
      <c r="C6" s="115" t="s">
        <v>20</v>
      </c>
      <c r="D6" s="115" t="s">
        <v>22</v>
      </c>
      <c r="E6" s="115" t="s">
        <v>23</v>
      </c>
      <c r="F6" s="115" t="s">
        <v>24</v>
      </c>
      <c r="G6" s="116" t="s">
        <v>28</v>
      </c>
      <c r="H6" s="116" t="s">
        <v>18</v>
      </c>
      <c r="I6" s="117" t="s">
        <v>7</v>
      </c>
    </row>
    <row r="7" spans="2:9" ht="18" customHeight="1">
      <c r="B7" s="223" t="s">
        <v>29</v>
      </c>
      <c r="C7" s="224"/>
      <c r="D7" s="224"/>
      <c r="E7" s="224"/>
      <c r="F7" s="224"/>
      <c r="G7" s="224"/>
      <c r="H7" s="224"/>
      <c r="I7" s="225"/>
    </row>
    <row r="8" spans="2:9" ht="18" customHeight="1">
      <c r="B8" s="119" t="s">
        <v>44</v>
      </c>
      <c r="C8" s="120" t="s">
        <v>263</v>
      </c>
      <c r="D8" s="121">
        <v>0.18</v>
      </c>
      <c r="E8" s="121">
        <v>0.17</v>
      </c>
      <c r="F8" s="121">
        <v>0.17</v>
      </c>
      <c r="G8" s="122">
        <v>7</v>
      </c>
      <c r="H8" s="122">
        <v>11258778</v>
      </c>
      <c r="I8" s="122">
        <v>1916112.26</v>
      </c>
    </row>
    <row r="9" spans="2:9" ht="18" customHeight="1">
      <c r="B9" s="118" t="s">
        <v>304</v>
      </c>
      <c r="C9" s="212"/>
      <c r="D9" s="218"/>
      <c r="E9" s="218"/>
      <c r="F9" s="226"/>
      <c r="G9" s="123">
        <f>SUM(G8:G8)</f>
        <v>7</v>
      </c>
      <c r="H9" s="123">
        <f>SUM(H8:H8)</f>
        <v>11258778</v>
      </c>
      <c r="I9" s="123">
        <f>SUM(I8:I8)</f>
        <v>1916112.26</v>
      </c>
    </row>
    <row r="10" spans="2:9" ht="18" customHeight="1">
      <c r="B10" s="124" t="s">
        <v>305</v>
      </c>
      <c r="C10" s="227"/>
      <c r="D10" s="228"/>
      <c r="E10" s="228"/>
      <c r="F10" s="229"/>
      <c r="G10" s="125">
        <f>G9</f>
        <v>7</v>
      </c>
      <c r="H10" s="125">
        <f t="shared" ref="H10:I10" si="0">H9</f>
        <v>11258778</v>
      </c>
      <c r="I10" s="125">
        <f t="shared" si="0"/>
        <v>1916112.26</v>
      </c>
    </row>
    <row r="11" spans="2:9" s="10" customFormat="1" ht="12" customHeight="1"/>
    <row r="12" spans="2:9" ht="18" customHeight="1">
      <c r="B12" s="216" t="s">
        <v>123</v>
      </c>
      <c r="C12" s="217"/>
      <c r="D12" s="217"/>
      <c r="E12" s="217"/>
      <c r="F12" s="217"/>
      <c r="G12" s="217"/>
      <c r="H12" s="217"/>
      <c r="I12" s="217"/>
    </row>
    <row r="13" spans="2:9" ht="18" customHeight="1">
      <c r="B13" s="206" t="s">
        <v>15</v>
      </c>
      <c r="C13" s="207"/>
      <c r="D13" s="208"/>
      <c r="E13" s="206" t="s">
        <v>20</v>
      </c>
      <c r="F13" s="208"/>
      <c r="G13" s="219" t="s">
        <v>45</v>
      </c>
      <c r="H13" s="207"/>
      <c r="I13" s="208"/>
    </row>
    <row r="14" spans="2:9" ht="12.95" customHeight="1">
      <c r="B14" s="214" t="s">
        <v>29</v>
      </c>
      <c r="C14" s="190"/>
      <c r="D14" s="190"/>
      <c r="E14" s="190"/>
      <c r="F14" s="190"/>
      <c r="G14" s="190"/>
      <c r="H14" s="190"/>
      <c r="I14" s="215"/>
    </row>
    <row r="15" spans="2:9" ht="12.95" customHeight="1">
      <c r="B15" s="234" t="s">
        <v>272</v>
      </c>
      <c r="C15" s="210"/>
      <c r="D15" s="235"/>
      <c r="E15" s="236" t="s">
        <v>273</v>
      </c>
      <c r="F15" s="226"/>
      <c r="G15" s="236" t="s">
        <v>72</v>
      </c>
      <c r="H15" s="218"/>
      <c r="I15" s="226"/>
    </row>
    <row r="16" spans="2:9" ht="12.95" customHeight="1">
      <c r="B16" s="209" t="s">
        <v>205</v>
      </c>
      <c r="C16" s="210"/>
      <c r="D16" s="211"/>
      <c r="E16" s="212" t="s">
        <v>204</v>
      </c>
      <c r="F16" s="213"/>
      <c r="G16" s="212">
        <v>3</v>
      </c>
      <c r="H16" s="218"/>
      <c r="I16" s="213"/>
    </row>
    <row r="17" spans="2:9" ht="12.95" customHeight="1">
      <c r="B17" s="214" t="s">
        <v>84</v>
      </c>
      <c r="C17" s="190"/>
      <c r="D17" s="190"/>
      <c r="E17" s="190"/>
      <c r="F17" s="190"/>
      <c r="G17" s="190"/>
      <c r="H17" s="190"/>
      <c r="I17" s="215"/>
    </row>
    <row r="18" spans="2:9" ht="12.95" customHeight="1">
      <c r="B18" s="234" t="s">
        <v>274</v>
      </c>
      <c r="C18" s="210"/>
      <c r="D18" s="235"/>
      <c r="E18" s="236" t="s">
        <v>275</v>
      </c>
      <c r="F18" s="226"/>
      <c r="G18" s="236">
        <v>2.8</v>
      </c>
      <c r="H18" s="218"/>
      <c r="I18" s="226"/>
    </row>
    <row r="19" spans="2:9" ht="12.95" customHeight="1">
      <c r="B19" s="245" t="s">
        <v>73</v>
      </c>
      <c r="C19" s="246"/>
      <c r="D19" s="246"/>
      <c r="E19" s="246"/>
      <c r="F19" s="246"/>
      <c r="G19" s="246"/>
      <c r="H19" s="246"/>
      <c r="I19" s="247"/>
    </row>
    <row r="20" spans="2:9" ht="12.95" customHeight="1">
      <c r="B20" s="230" t="s">
        <v>112</v>
      </c>
      <c r="C20" s="210"/>
      <c r="D20" s="231"/>
      <c r="E20" s="232" t="s">
        <v>113</v>
      </c>
      <c r="F20" s="233"/>
      <c r="G20" s="232">
        <v>9.0500000000000007</v>
      </c>
      <c r="H20" s="218"/>
      <c r="I20" s="233"/>
    </row>
    <row r="21" spans="2:9" ht="12.95" customHeight="1">
      <c r="B21" s="230" t="s">
        <v>288</v>
      </c>
      <c r="C21" s="210"/>
      <c r="D21" s="231"/>
      <c r="E21" s="232" t="s">
        <v>289</v>
      </c>
      <c r="F21" s="233"/>
      <c r="G21" s="232">
        <v>10</v>
      </c>
      <c r="H21" s="218"/>
      <c r="I21" s="233"/>
    </row>
    <row r="22" spans="2:9" ht="12.95" customHeight="1">
      <c r="B22" s="230" t="s">
        <v>109</v>
      </c>
      <c r="C22" s="210"/>
      <c r="D22" s="231"/>
      <c r="E22" s="232" t="s">
        <v>108</v>
      </c>
      <c r="F22" s="233"/>
      <c r="G22" s="232">
        <v>1</v>
      </c>
      <c r="H22" s="218"/>
      <c r="I22" s="233"/>
    </row>
    <row r="23" spans="2:9" ht="12.95" customHeight="1">
      <c r="B23" s="237" t="s">
        <v>116</v>
      </c>
      <c r="C23" s="238"/>
      <c r="D23" s="239"/>
      <c r="E23" s="242" t="s">
        <v>117</v>
      </c>
      <c r="F23" s="244"/>
      <c r="G23" s="242">
        <v>1</v>
      </c>
      <c r="H23" s="243"/>
      <c r="I23" s="244"/>
    </row>
    <row r="24" spans="2:9" ht="12.95" customHeight="1">
      <c r="B24" s="237" t="s">
        <v>135</v>
      </c>
      <c r="C24" s="238"/>
      <c r="D24" s="239"/>
      <c r="E24" s="242" t="s">
        <v>136</v>
      </c>
      <c r="F24" s="244"/>
      <c r="G24" s="242" t="s">
        <v>72</v>
      </c>
      <c r="H24" s="243"/>
      <c r="I24" s="244"/>
    </row>
    <row r="25" spans="2:9" ht="12.95" customHeight="1">
      <c r="B25" s="248" t="s">
        <v>94</v>
      </c>
      <c r="C25" s="249"/>
      <c r="D25" s="249"/>
      <c r="E25" s="249"/>
      <c r="F25" s="249"/>
      <c r="G25" s="249"/>
      <c r="H25" s="249"/>
      <c r="I25" s="250"/>
    </row>
    <row r="26" spans="2:9" ht="12.95" customHeight="1">
      <c r="B26" s="241" t="s">
        <v>244</v>
      </c>
      <c r="C26" s="210"/>
      <c r="D26" s="235"/>
      <c r="E26" s="240" t="s">
        <v>245</v>
      </c>
      <c r="F26" s="226"/>
      <c r="G26" s="240">
        <v>1</v>
      </c>
      <c r="H26" s="218"/>
      <c r="I26" s="226"/>
    </row>
    <row r="27" spans="2:9" ht="12.95" customHeight="1">
      <c r="B27" s="241" t="s">
        <v>270</v>
      </c>
      <c r="C27" s="210"/>
      <c r="D27" s="235"/>
      <c r="E27" s="240" t="s">
        <v>271</v>
      </c>
      <c r="F27" s="226"/>
      <c r="G27" s="240" t="s">
        <v>72</v>
      </c>
      <c r="H27" s="218"/>
      <c r="I27" s="226"/>
    </row>
    <row r="28" spans="2:9" ht="12.95" customHeight="1">
      <c r="B28" s="241" t="s">
        <v>227</v>
      </c>
      <c r="C28" s="210"/>
      <c r="D28" s="235"/>
      <c r="E28" s="240" t="s">
        <v>226</v>
      </c>
      <c r="F28" s="226"/>
      <c r="G28" s="240">
        <v>0.5</v>
      </c>
      <c r="H28" s="218"/>
      <c r="I28" s="226"/>
    </row>
    <row r="29" spans="2:9" ht="12.95" customHeight="1">
      <c r="B29" s="237" t="s">
        <v>234</v>
      </c>
      <c r="C29" s="238"/>
      <c r="D29" s="239"/>
      <c r="E29" s="251" t="s">
        <v>235</v>
      </c>
      <c r="F29" s="251"/>
      <c r="G29" s="242" t="s">
        <v>72</v>
      </c>
      <c r="H29" s="243"/>
      <c r="I29" s="244"/>
    </row>
    <row r="30" spans="2:9" ht="12.95" customHeight="1">
      <c r="B30" s="237" t="s">
        <v>115</v>
      </c>
      <c r="C30" s="238"/>
      <c r="D30" s="239"/>
      <c r="E30" s="242" t="s">
        <v>114</v>
      </c>
      <c r="F30" s="244"/>
      <c r="G30" s="242" t="s">
        <v>72</v>
      </c>
      <c r="H30" s="243"/>
      <c r="I30" s="244"/>
    </row>
    <row r="31" spans="2:9" ht="25.5" customHeight="1"/>
    <row r="32" spans="2:9" ht="22.5"/>
  </sheetData>
  <mergeCells count="52"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B5:I5"/>
    <mergeCell ref="B7:I7"/>
    <mergeCell ref="C9:F9"/>
    <mergeCell ref="C10:F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2" t="s">
        <v>0</v>
      </c>
      <c r="C1" s="252"/>
      <c r="D1" s="5"/>
      <c r="E1" s="5"/>
      <c r="F1" s="5"/>
    </row>
    <row r="2" spans="1:6" ht="27.95" customHeight="1">
      <c r="A2" s="4"/>
      <c r="B2" s="253" t="s">
        <v>309</v>
      </c>
      <c r="C2" s="253"/>
      <c r="D2" s="253"/>
      <c r="E2" s="253"/>
      <c r="F2" s="253"/>
    </row>
    <row r="3" spans="1:6" ht="42.75" customHeight="1">
      <c r="B3" s="220" t="s">
        <v>46</v>
      </c>
      <c r="C3" s="221"/>
      <c r="D3" s="221"/>
      <c r="E3" s="221"/>
      <c r="F3" s="22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124</v>
      </c>
      <c r="E12" s="14">
        <v>507301</v>
      </c>
      <c r="F12" s="16" t="s">
        <v>54</v>
      </c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125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126</v>
      </c>
      <c r="E15" s="14">
        <v>978181.82</v>
      </c>
      <c r="F15" s="16" t="s">
        <v>54</v>
      </c>
    </row>
    <row r="16" spans="1:6" ht="20.100000000000001" customHeight="1">
      <c r="B16" s="11" t="s">
        <v>141</v>
      </c>
      <c r="C16" s="17" t="s">
        <v>51</v>
      </c>
      <c r="D16" s="15" t="s">
        <v>143</v>
      </c>
      <c r="E16" s="14" t="s">
        <v>54</v>
      </c>
      <c r="F16" s="16" t="s">
        <v>54</v>
      </c>
    </row>
    <row r="17" spans="2:6" ht="20.100000000000001" customHeight="1">
      <c r="B17" s="11" t="s">
        <v>142</v>
      </c>
      <c r="C17" s="17" t="s">
        <v>56</v>
      </c>
      <c r="D17" s="15" t="s">
        <v>144</v>
      </c>
      <c r="E17" s="14" t="s">
        <v>54</v>
      </c>
      <c r="F17" s="16" t="s">
        <v>54</v>
      </c>
    </row>
    <row r="18" spans="2:6" ht="20.100000000000001" customHeight="1">
      <c r="B18" s="11" t="s">
        <v>141</v>
      </c>
      <c r="C18" s="17" t="s">
        <v>56</v>
      </c>
      <c r="D18" s="15" t="s">
        <v>145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2026-05-21T10:46:16Z</cp:lastPrinted>
  <dcterms:created xsi:type="dcterms:W3CDTF">2024-09-12T06:50:39Z</dcterms:created>
  <dcterms:modified xsi:type="dcterms:W3CDTF">2026-05-21T10:50:37Z</dcterms:modified>
</cp:coreProperties>
</file>